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definedNames>
    <definedName name="_xlnm.Print_Titles" localSheetId="0">Sheet1!$3:4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V10" authorId="0">
      <text>
        <r>
          <rPr>
            <sz val="9"/>
            <rFont val="宋体"/>
            <charset val="134"/>
          </rPr>
          <t>Administrator:
系统显示已享受8个月的补贴，之前在利康祥运</t>
        </r>
      </text>
    </comment>
    <comment ref="V12" authorId="0">
      <text>
        <r>
          <rPr>
            <sz val="9"/>
            <rFont val="宋体"/>
            <charset val="134"/>
          </rPr>
          <t>Administrator:
2021年8月到2022年4月在得力文达申报</t>
        </r>
      </text>
    </comment>
    <comment ref="V13" authorId="0">
      <text>
        <r>
          <rPr>
            <sz val="9"/>
            <rFont val="宋体"/>
            <charset val="134"/>
          </rPr>
          <t xml:space="preserve">Administrator:
2021年8月到2022年4月在得力文达申报
</t>
        </r>
      </text>
    </comment>
    <comment ref="V17" authorId="0">
      <text>
        <r>
          <rPr>
            <sz val="9"/>
            <rFont val="宋体"/>
            <charset val="134"/>
          </rPr>
          <t>Administrator:
2021年8月至2022年7月在文达文具</t>
        </r>
      </text>
    </comment>
    <comment ref="V20" authorId="0">
      <text>
        <r>
          <rPr>
            <sz val="9"/>
            <rFont val="宋体"/>
            <charset val="134"/>
          </rPr>
          <t>Administrator:
在其他单位享受过</t>
        </r>
      </text>
    </comment>
    <comment ref="V21" authorId="0">
      <text>
        <r>
          <rPr>
            <sz val="9"/>
            <rFont val="宋体"/>
            <charset val="134"/>
          </rPr>
          <t>Administrator:
2021年7、8、9、12月未报</t>
        </r>
      </text>
    </comment>
    <comment ref="V22" authorId="0">
      <text>
        <r>
          <rPr>
            <sz val="9"/>
            <rFont val="宋体"/>
            <charset val="134"/>
          </rPr>
          <t>Administrator:
2021年7、8、9、12月未报</t>
        </r>
      </text>
    </comment>
    <comment ref="V23" authorId="0">
      <text>
        <r>
          <rPr>
            <sz val="9"/>
            <rFont val="宋体"/>
            <charset val="134"/>
          </rPr>
          <t>Administrator:
2021年12月未报</t>
        </r>
      </text>
    </comment>
    <comment ref="V43" authorId="0">
      <text>
        <r>
          <rPr>
            <sz val="9"/>
            <rFont val="宋体"/>
            <charset val="134"/>
          </rPr>
          <t>Administrator:
2022年1、2月在通航物流申报</t>
        </r>
      </text>
    </comment>
    <comment ref="V44" authorId="0">
      <text>
        <r>
          <rPr>
            <sz val="9"/>
            <rFont val="宋体"/>
            <charset val="134"/>
          </rPr>
          <t>Administrator:
2021年10月到2022年2月在通航机场享受</t>
        </r>
      </text>
    </comment>
    <comment ref="V46" authorId="0">
      <text>
        <r>
          <rPr>
            <sz val="9"/>
            <rFont val="宋体"/>
            <charset val="134"/>
          </rPr>
          <t>Administrator:
2021年11月至2022年4月在通航物流社保补贴</t>
        </r>
      </text>
    </comment>
    <comment ref="V47" authorId="0">
      <text>
        <r>
          <rPr>
            <sz val="9"/>
            <rFont val="宋体"/>
            <charset val="134"/>
          </rPr>
          <t>Administrator:
202110-202204在通航机场</t>
        </r>
      </text>
    </comment>
    <comment ref="V90" authorId="0">
      <text>
        <r>
          <rPr>
            <sz val="9"/>
            <rFont val="宋体"/>
            <charset val="134"/>
          </rPr>
          <t>Administrator:
202207-202208在汇嘉食品，202305开始享受第三个月</t>
        </r>
      </text>
    </comment>
    <comment ref="V97" authorId="0">
      <text>
        <r>
          <rPr>
            <sz val="9"/>
            <rFont val="宋体"/>
            <charset val="134"/>
          </rPr>
          <t>Administrator:
2021年9月至2022年3月在禾盛矿业申报。22年6月在利康祥运，2022年4-5月、7-12月和2023年1-2月未报</t>
        </r>
      </text>
    </comment>
    <comment ref="V111" authorId="0">
      <text>
        <r>
          <rPr>
            <sz val="9"/>
            <rFont val="宋体"/>
            <charset val="134"/>
          </rPr>
          <t xml:space="preserve">Administrator:
2021年8月到2022年3月在禾盛矿业申报
</t>
        </r>
      </text>
    </comment>
    <comment ref="V152" authorId="0">
      <text>
        <r>
          <rPr>
            <sz val="9"/>
            <rFont val="宋体"/>
            <charset val="134"/>
          </rPr>
          <t>Administrator:
2022年7-12月未报</t>
        </r>
      </text>
    </comment>
    <comment ref="V159" authorId="0">
      <text>
        <r>
          <rPr>
            <sz val="9"/>
            <rFont val="宋体"/>
            <charset val="134"/>
          </rPr>
          <t>Administrator:
2022年11月未报</t>
        </r>
      </text>
    </comment>
    <comment ref="V160" authorId="0">
      <text>
        <r>
          <rPr>
            <sz val="9"/>
            <rFont val="宋体"/>
            <charset val="134"/>
          </rPr>
          <t xml:space="preserve">Administrator:
2022年11月未报
</t>
        </r>
      </text>
    </comment>
    <comment ref="V161" authorId="0">
      <text>
        <r>
          <rPr>
            <sz val="9"/>
            <rFont val="宋体"/>
            <charset val="134"/>
          </rPr>
          <t xml:space="preserve">Administrator:
2022年11月未报
</t>
        </r>
      </text>
    </comment>
    <comment ref="V164" authorId="0">
      <text>
        <r>
          <rPr>
            <sz val="9"/>
            <rFont val="宋体"/>
            <charset val="134"/>
          </rPr>
          <t xml:space="preserve">Administrator:
2022年11、12月未报，2023年1月未报
</t>
        </r>
      </text>
    </comment>
    <comment ref="V170" authorId="0">
      <text>
        <r>
          <rPr>
            <sz val="9"/>
            <rFont val="宋体"/>
            <charset val="134"/>
          </rPr>
          <t>Administrator:
2022年和2023年1-3月未报</t>
        </r>
      </text>
    </comment>
    <comment ref="V185" authorId="0">
      <text>
        <r>
          <rPr>
            <sz val="9"/>
            <rFont val="宋体"/>
            <charset val="134"/>
          </rPr>
          <t>Administrator:
2022年2月未报</t>
        </r>
      </text>
    </comment>
    <comment ref="V191" authorId="0">
      <text>
        <r>
          <rPr>
            <sz val="9"/>
            <rFont val="宋体"/>
            <charset val="134"/>
          </rPr>
          <t>Administrator:
2021年4月到2021年9月在禾盛矿业</t>
        </r>
      </text>
    </comment>
    <comment ref="V204" authorId="0">
      <text>
        <r>
          <rPr>
            <sz val="9"/>
            <rFont val="宋体"/>
            <charset val="134"/>
          </rPr>
          <t>Administrator:
2022年10、11月未报</t>
        </r>
      </text>
    </comment>
    <comment ref="V205" authorId="0">
      <text>
        <r>
          <rPr>
            <sz val="9"/>
            <rFont val="宋体"/>
            <charset val="134"/>
          </rPr>
          <t>Administrator:
2022年10-11月未报</t>
        </r>
      </text>
    </comment>
    <comment ref="V206" authorId="0">
      <text>
        <r>
          <rPr>
            <sz val="9"/>
            <rFont val="宋体"/>
            <charset val="134"/>
          </rPr>
          <t>Administrator:
21年4/5/9月未报</t>
        </r>
      </text>
    </comment>
    <comment ref="V209" authorId="0">
      <text>
        <r>
          <rPr>
            <sz val="9"/>
            <rFont val="宋体"/>
            <charset val="134"/>
          </rPr>
          <t>Administrator:
21年9月未报</t>
        </r>
      </text>
    </comment>
    <comment ref="V210" authorId="0">
      <text>
        <r>
          <rPr>
            <sz val="9"/>
            <rFont val="宋体"/>
            <charset val="134"/>
          </rPr>
          <t xml:space="preserve">Administrator:
21年9月未报
</t>
        </r>
      </text>
    </comment>
    <comment ref="V211" authorId="0">
      <text>
        <r>
          <rPr>
            <sz val="9"/>
            <rFont val="宋体"/>
            <charset val="134"/>
          </rPr>
          <t xml:space="preserve">Administrator:
21年9月未报
</t>
        </r>
      </text>
    </comment>
    <comment ref="V221" authorId="0">
      <text>
        <r>
          <rPr>
            <sz val="9"/>
            <rFont val="宋体"/>
            <charset val="134"/>
          </rPr>
          <t>Administrator:
21年8月到22年7月在极速兔</t>
        </r>
      </text>
    </comment>
    <comment ref="V228" authorId="0">
      <text>
        <r>
          <rPr>
            <sz val="9"/>
            <rFont val="宋体"/>
            <charset val="134"/>
          </rPr>
          <t>Administrator:
在其他单位享受过6个月</t>
        </r>
      </text>
    </comment>
    <comment ref="V234" authorId="0">
      <text>
        <r>
          <rPr>
            <sz val="9"/>
            <rFont val="宋体"/>
            <charset val="134"/>
          </rPr>
          <t>Administrator:
系统显示201905初次享受，查询后为202304享受了1个月的补贴</t>
        </r>
      </text>
    </comment>
    <comment ref="V237" authorId="0">
      <text>
        <r>
          <rPr>
            <sz val="9"/>
            <rFont val="宋体"/>
            <charset val="134"/>
          </rPr>
          <t>Administrator:
21年9月未报</t>
        </r>
      </text>
    </comment>
    <comment ref="V238" authorId="0">
      <text>
        <r>
          <rPr>
            <sz val="9"/>
            <rFont val="宋体"/>
            <charset val="134"/>
          </rPr>
          <t xml:space="preserve">Administrator:
21年9月未报
</t>
        </r>
      </text>
    </comment>
    <comment ref="V239" authorId="0">
      <text>
        <r>
          <rPr>
            <sz val="9"/>
            <rFont val="宋体"/>
            <charset val="134"/>
          </rPr>
          <t xml:space="preserve">Administrator:
21年9月未报
</t>
        </r>
      </text>
    </comment>
    <comment ref="V252" authorId="0">
      <text>
        <r>
          <rPr>
            <sz val="9"/>
            <rFont val="宋体"/>
            <charset val="134"/>
          </rPr>
          <t>Administrator:
2023年2月未报</t>
        </r>
      </text>
    </comment>
    <comment ref="V253" authorId="0">
      <text>
        <r>
          <rPr>
            <sz val="9"/>
            <rFont val="宋体"/>
            <charset val="134"/>
          </rPr>
          <t xml:space="preserve">Administrator:
2023年2月未报
</t>
        </r>
      </text>
    </comment>
    <comment ref="V254" authorId="0">
      <text>
        <r>
          <rPr>
            <sz val="9"/>
            <rFont val="宋体"/>
            <charset val="134"/>
          </rPr>
          <t xml:space="preserve">Administrator:
2023年2月未报
</t>
        </r>
      </text>
    </comment>
    <comment ref="V255" authorId="0">
      <text>
        <r>
          <rPr>
            <sz val="9"/>
            <rFont val="宋体"/>
            <charset val="134"/>
          </rPr>
          <t xml:space="preserve">Administrator:
2021年9月未报，2022年10、11月未报
</t>
        </r>
      </text>
    </comment>
    <comment ref="V259" authorId="0">
      <text>
        <r>
          <rPr>
            <sz val="9"/>
            <rFont val="宋体"/>
            <charset val="134"/>
          </rPr>
          <t>Administrator:
21年10月，22年11月未报</t>
        </r>
      </text>
    </comment>
    <comment ref="V260" authorId="0">
      <text>
        <r>
          <rPr>
            <sz val="9"/>
            <rFont val="宋体"/>
            <charset val="134"/>
          </rPr>
          <t xml:space="preserve">Administrator:
21年10月，22年11月未报
</t>
        </r>
      </text>
    </comment>
    <comment ref="V261" authorId="0">
      <text>
        <r>
          <rPr>
            <sz val="9"/>
            <rFont val="宋体"/>
            <charset val="134"/>
          </rPr>
          <t xml:space="preserve">Administrator:
21年10月，22年11月未报
</t>
        </r>
      </text>
    </comment>
    <comment ref="V262" authorId="0">
      <text>
        <r>
          <rPr>
            <sz val="9"/>
            <rFont val="宋体"/>
            <charset val="134"/>
          </rPr>
          <t xml:space="preserve">Administrator:
21年10月，22年11月未报
</t>
        </r>
      </text>
    </comment>
    <comment ref="V263" authorId="0">
      <text>
        <r>
          <rPr>
            <sz val="9"/>
            <rFont val="宋体"/>
            <charset val="134"/>
          </rPr>
          <t xml:space="preserve">Administrator:
21年10月，22年11月未报
</t>
        </r>
      </text>
    </comment>
    <comment ref="V264" authorId="0">
      <text>
        <r>
          <rPr>
            <sz val="9"/>
            <rFont val="宋体"/>
            <charset val="134"/>
          </rPr>
          <t>Administrator:
22年11月未报</t>
        </r>
      </text>
    </comment>
    <comment ref="V265" authorId="0">
      <text>
        <r>
          <rPr>
            <sz val="9"/>
            <rFont val="宋体"/>
            <charset val="134"/>
          </rPr>
          <t>Administrator:
22年11月未报</t>
        </r>
      </text>
    </comment>
    <comment ref="V291" authorId="0">
      <text>
        <r>
          <rPr>
            <sz val="9"/>
            <rFont val="宋体"/>
            <charset val="134"/>
          </rPr>
          <t>Administrator:
21年6月-9月在西域华腾，之后未报，23年3月继续报</t>
        </r>
      </text>
    </comment>
    <comment ref="V303" authorId="0">
      <text>
        <r>
          <rPr>
            <sz val="9"/>
            <rFont val="宋体"/>
            <charset val="134"/>
          </rPr>
          <t>Administrator:
21年7月未报</t>
        </r>
      </text>
    </comment>
    <comment ref="V367" authorId="0">
      <text>
        <r>
          <rPr>
            <sz val="9"/>
            <rFont val="宋体"/>
            <charset val="134"/>
          </rPr>
          <t>Administrator:
2022年未报</t>
        </r>
      </text>
    </comment>
    <comment ref="V369" authorId="0">
      <text>
        <r>
          <rPr>
            <sz val="9"/>
            <rFont val="宋体"/>
            <charset val="134"/>
          </rPr>
          <t>Administrator:
2022年9-12月，23年1-3月未报</t>
        </r>
      </text>
    </comment>
    <comment ref="V370" authorId="0">
      <text>
        <r>
          <rPr>
            <sz val="9"/>
            <rFont val="宋体"/>
            <charset val="134"/>
          </rPr>
          <t>Administrator:
22年11-12月，23年1-3月未报</t>
        </r>
      </text>
    </comment>
    <comment ref="V371" authorId="0">
      <text>
        <r>
          <rPr>
            <sz val="9"/>
            <rFont val="宋体"/>
            <charset val="134"/>
          </rPr>
          <t xml:space="preserve">Administrator:
22年11-12月，23年1-3月未报
</t>
        </r>
      </text>
    </comment>
    <comment ref="V372" authorId="0">
      <text>
        <r>
          <rPr>
            <sz val="9"/>
            <rFont val="宋体"/>
            <charset val="134"/>
          </rPr>
          <t xml:space="preserve">Administrator:
22年11-12月，23年1-3月未报
</t>
        </r>
      </text>
    </comment>
    <comment ref="V373" authorId="0">
      <text>
        <r>
          <rPr>
            <sz val="9"/>
            <rFont val="宋体"/>
            <charset val="134"/>
          </rPr>
          <t xml:space="preserve">Administrator:
22年11-12月，23年1-3月未报
</t>
        </r>
      </text>
    </comment>
    <comment ref="V374" authorId="0">
      <text>
        <r>
          <rPr>
            <sz val="9"/>
            <rFont val="宋体"/>
            <charset val="134"/>
          </rPr>
          <t xml:space="preserve">Administrator:
22年11-12月，23年1-3月未报
</t>
        </r>
      </text>
    </comment>
    <comment ref="V375" authorId="0">
      <text>
        <r>
          <rPr>
            <sz val="9"/>
            <rFont val="宋体"/>
            <charset val="134"/>
          </rPr>
          <t>Administrator:
22年3月-2023年3月未报</t>
        </r>
      </text>
    </comment>
    <comment ref="V400" authorId="0">
      <text>
        <r>
          <rPr>
            <sz val="9"/>
            <rFont val="宋体"/>
            <charset val="134"/>
          </rPr>
          <t>Administrator:
2022年1-2月，11月未报</t>
        </r>
      </text>
    </comment>
    <comment ref="V409" authorId="0">
      <text>
        <r>
          <rPr>
            <sz val="9"/>
            <rFont val="宋体"/>
            <charset val="134"/>
          </rPr>
          <t>Administrator:
2021年6月在众祥环保第一次享受，之后一直未报；2023年5月到众祥环保</t>
        </r>
      </text>
    </comment>
    <comment ref="V434" authorId="0">
      <text>
        <r>
          <rPr>
            <sz val="9"/>
            <rFont val="宋体"/>
            <charset val="134"/>
          </rPr>
          <t>Administrator:
21年4-5月在中德输配电</t>
        </r>
      </text>
    </comment>
    <comment ref="V437" authorId="0">
      <text>
        <r>
          <rPr>
            <sz val="9"/>
            <rFont val="宋体"/>
            <charset val="134"/>
          </rPr>
          <t>Administrator:
21年8月-22年7月在文达文具</t>
        </r>
      </text>
    </comment>
    <comment ref="V438" authorId="0">
      <text>
        <r>
          <rPr>
            <sz val="9"/>
            <rFont val="宋体"/>
            <charset val="134"/>
          </rPr>
          <t xml:space="preserve">Administrator:
21年8月-22年7月在文达文具
</t>
        </r>
      </text>
    </comment>
    <comment ref="V439" authorId="0">
      <text>
        <r>
          <rPr>
            <sz val="9"/>
            <rFont val="宋体"/>
            <charset val="134"/>
          </rPr>
          <t xml:space="preserve">Administrator:
21年8月-22年7月在文达文具
</t>
        </r>
      </text>
    </comment>
    <comment ref="V440" authorId="0">
      <text>
        <r>
          <rPr>
            <sz val="9"/>
            <rFont val="宋体"/>
            <charset val="134"/>
          </rPr>
          <t xml:space="preserve">Administrator:
21年8月-22年7月在文达文具
</t>
        </r>
      </text>
    </comment>
    <comment ref="V441" authorId="0">
      <text>
        <r>
          <rPr>
            <sz val="9"/>
            <rFont val="宋体"/>
            <charset val="134"/>
          </rPr>
          <t xml:space="preserve">Administrator:
21年8月-22年7月在文达文具
</t>
        </r>
      </text>
    </comment>
    <comment ref="V442" authorId="0">
      <text>
        <r>
          <rPr>
            <sz val="9"/>
            <rFont val="宋体"/>
            <charset val="134"/>
          </rPr>
          <t xml:space="preserve">Administrator:
21年8月-22年7月在文达文具
</t>
        </r>
      </text>
    </comment>
    <comment ref="V447" authorId="0">
      <text>
        <r>
          <rPr>
            <sz val="9"/>
            <rFont val="宋体"/>
            <charset val="134"/>
          </rPr>
          <t>Administrator:
2022年11月未报</t>
        </r>
      </text>
    </comment>
    <comment ref="V468" authorId="0">
      <text>
        <r>
          <rPr>
            <sz val="9"/>
            <rFont val="宋体"/>
            <charset val="134"/>
          </rPr>
          <t>Administrator:
22年6-12月未报</t>
        </r>
      </text>
    </comment>
    <comment ref="V469" authorId="0">
      <text>
        <r>
          <rPr>
            <sz val="9"/>
            <rFont val="宋体"/>
            <charset val="134"/>
          </rPr>
          <t xml:space="preserve">Administrator:
22年6-12月未报
</t>
        </r>
      </text>
    </comment>
    <comment ref="V470" authorId="0">
      <text>
        <r>
          <rPr>
            <sz val="9"/>
            <rFont val="宋体"/>
            <charset val="134"/>
          </rPr>
          <t>Administrator:
2021年1,6-9月申报了，2023年2月开始重新报</t>
        </r>
      </text>
    </comment>
    <comment ref="V488" authorId="0">
      <text>
        <r>
          <rPr>
            <sz val="9"/>
            <rFont val="宋体"/>
            <charset val="134"/>
          </rPr>
          <t>Administrator:
22年12月，23年1-3月未报</t>
        </r>
      </text>
    </comment>
    <comment ref="V492" authorId="0">
      <text>
        <r>
          <rPr>
            <sz val="9"/>
            <rFont val="宋体"/>
            <charset val="134"/>
          </rPr>
          <t>Administrator:
2021年8月、2022年1月，7-12月，2023年1月未报</t>
        </r>
      </text>
    </comment>
    <comment ref="V493" authorId="0">
      <text>
        <r>
          <rPr>
            <sz val="9"/>
            <rFont val="宋体"/>
            <charset val="134"/>
          </rPr>
          <t>Administrator:
2022年10月-2023年1月未报</t>
        </r>
      </text>
    </comment>
    <comment ref="V494" authorId="0">
      <text>
        <r>
          <rPr>
            <sz val="9"/>
            <rFont val="宋体"/>
            <charset val="134"/>
          </rPr>
          <t xml:space="preserve">Administrator:
2022年10月-2023年1月未报
</t>
        </r>
      </text>
    </comment>
    <comment ref="V495" authorId="0">
      <text>
        <r>
          <rPr>
            <sz val="9"/>
            <rFont val="宋体"/>
            <charset val="134"/>
          </rPr>
          <t xml:space="preserve">Administrator:
2022年10月-2023年1月未报
</t>
        </r>
      </text>
    </comment>
    <comment ref="V496" authorId="0">
      <text>
        <r>
          <rPr>
            <sz val="9"/>
            <rFont val="宋体"/>
            <charset val="134"/>
          </rPr>
          <t xml:space="preserve">Administrator:
2022年10月-2023年1月未报
</t>
        </r>
      </text>
    </comment>
    <comment ref="V497" authorId="0">
      <text>
        <r>
          <rPr>
            <sz val="9"/>
            <rFont val="宋体"/>
            <charset val="134"/>
          </rPr>
          <t xml:space="preserve">Administrator:
2022年10月-2023年1月未报
</t>
        </r>
      </text>
    </comment>
    <comment ref="V498" authorId="0">
      <text>
        <r>
          <rPr>
            <sz val="9"/>
            <rFont val="宋体"/>
            <charset val="134"/>
          </rPr>
          <t xml:space="preserve">Administrator:
2022年10月-2023年1月未报
</t>
        </r>
      </text>
    </comment>
    <comment ref="V500" authorId="0">
      <text>
        <r>
          <rPr>
            <sz val="9"/>
            <rFont val="宋体"/>
            <charset val="134"/>
          </rPr>
          <t>Administrator:
21年4、5月未报</t>
        </r>
      </text>
    </comment>
    <comment ref="V502" authorId="0">
      <text>
        <r>
          <rPr>
            <sz val="9"/>
            <rFont val="宋体"/>
            <charset val="134"/>
          </rPr>
          <t xml:space="preserve">Administrator:
21年4、5月未报
</t>
        </r>
      </text>
    </comment>
    <comment ref="V510" authorId="0">
      <text>
        <r>
          <rPr>
            <sz val="9"/>
            <rFont val="宋体"/>
            <charset val="134"/>
          </rPr>
          <t>Administrator:
23年2月未报</t>
        </r>
      </text>
    </comment>
    <comment ref="V511" authorId="0">
      <text>
        <r>
          <rPr>
            <sz val="9"/>
            <rFont val="宋体"/>
            <charset val="134"/>
          </rPr>
          <t>Administrator:
23年2月未报</t>
        </r>
      </text>
    </comment>
    <comment ref="V512" authorId="0">
      <text>
        <r>
          <rPr>
            <sz val="9"/>
            <rFont val="宋体"/>
            <charset val="134"/>
          </rPr>
          <t>Administrator:
23年2月未报</t>
        </r>
      </text>
    </comment>
    <comment ref="V513" authorId="0">
      <text>
        <r>
          <rPr>
            <sz val="9"/>
            <rFont val="宋体"/>
            <charset val="134"/>
          </rPr>
          <t>Administrator:
23年2月未报</t>
        </r>
      </text>
    </comment>
    <comment ref="V514" authorId="0">
      <text>
        <r>
          <rPr>
            <sz val="9"/>
            <rFont val="宋体"/>
            <charset val="134"/>
          </rPr>
          <t>Administrator:
23年2月未报</t>
        </r>
      </text>
    </comment>
    <comment ref="V515" authorId="0">
      <text>
        <r>
          <rPr>
            <sz val="9"/>
            <rFont val="宋体"/>
            <charset val="134"/>
          </rPr>
          <t>Administrator:
23年2月未报</t>
        </r>
      </text>
    </comment>
    <comment ref="V516" authorId="0">
      <text>
        <r>
          <rPr>
            <sz val="9"/>
            <rFont val="宋体"/>
            <charset val="134"/>
          </rPr>
          <t>Administrator:
23年2月未报</t>
        </r>
      </text>
    </comment>
    <comment ref="V517" authorId="0">
      <text>
        <r>
          <rPr>
            <sz val="9"/>
            <rFont val="宋体"/>
            <charset val="134"/>
          </rPr>
          <t>Administrator:
23年2月未报</t>
        </r>
      </text>
    </comment>
    <comment ref="V518" authorId="0">
      <text>
        <r>
          <rPr>
            <sz val="9"/>
            <rFont val="宋体"/>
            <charset val="134"/>
          </rPr>
          <t xml:space="preserve">Administrator:
23年2月未报
</t>
        </r>
      </text>
    </comment>
    <comment ref="V519" authorId="0">
      <text>
        <r>
          <rPr>
            <sz val="9"/>
            <rFont val="宋体"/>
            <charset val="134"/>
          </rPr>
          <t xml:space="preserve">Administrator:
23年2月未报
</t>
        </r>
      </text>
    </comment>
    <comment ref="V520" authorId="0">
      <text>
        <r>
          <rPr>
            <sz val="9"/>
            <rFont val="宋体"/>
            <charset val="134"/>
          </rPr>
          <t xml:space="preserve">Administrator:
23年2月未报
</t>
        </r>
      </text>
    </comment>
    <comment ref="V529" authorId="0">
      <text>
        <r>
          <rPr>
            <sz val="9"/>
            <rFont val="宋体"/>
            <charset val="134"/>
          </rPr>
          <t>Administrator:
2022年7月-2023年2月在德信恒洋</t>
        </r>
      </text>
    </comment>
    <comment ref="V531" authorId="0">
      <text>
        <r>
          <rPr>
            <sz val="9"/>
            <rFont val="宋体"/>
            <charset val="134"/>
          </rPr>
          <t>Administrator:
系统外享受过，也有月数未报</t>
        </r>
      </text>
    </comment>
    <comment ref="V532" authorId="0">
      <text>
        <r>
          <rPr>
            <sz val="9"/>
            <rFont val="宋体"/>
            <charset val="134"/>
          </rPr>
          <t>Administrator:
系统外享受7个月，有月份未报</t>
        </r>
      </text>
    </comment>
    <comment ref="V555" authorId="0">
      <text>
        <r>
          <rPr>
            <sz val="9"/>
            <rFont val="宋体"/>
            <charset val="134"/>
          </rPr>
          <t>Administrator:
之前在其他单位享受过</t>
        </r>
      </text>
    </comment>
    <comment ref="V556" authorId="0">
      <text>
        <r>
          <rPr>
            <sz val="9"/>
            <rFont val="宋体"/>
            <charset val="134"/>
          </rPr>
          <t>Administrator:
202205-202212在其他企业享受过补贴</t>
        </r>
      </text>
    </comment>
  </commentList>
</comments>
</file>

<file path=xl/sharedStrings.xml><?xml version="1.0" encoding="utf-8"?>
<sst xmlns="http://schemas.openxmlformats.org/spreadsheetml/2006/main" count="3582" uniqueCount="1869">
  <si>
    <t xml:space="preserve">附件2 </t>
  </si>
  <si>
    <t>2023年5月拟拨付兵团乌鲁木齐经济技术开发区社会保险补贴花名册</t>
  </si>
  <si>
    <r>
      <rPr>
        <sz val="9"/>
        <rFont val="FangSong"/>
        <charset val="134"/>
      </rPr>
      <t xml:space="preserve">序
</t>
    </r>
    <r>
      <rPr>
        <sz val="9"/>
        <rFont val="FangSong"/>
        <charset val="134"/>
      </rPr>
      <t>号</t>
    </r>
  </si>
  <si>
    <r>
      <rPr>
        <sz val="9"/>
        <rFont val="FangSong"/>
        <charset val="134"/>
      </rPr>
      <t xml:space="preserve">申报
</t>
    </r>
    <r>
      <rPr>
        <sz val="9"/>
        <rFont val="FangSong"/>
        <charset val="134"/>
      </rPr>
      <t xml:space="preserve">企业
</t>
    </r>
    <r>
      <rPr>
        <sz val="9"/>
        <rFont val="FangSong"/>
        <charset val="134"/>
      </rPr>
      <t>名称</t>
    </r>
  </si>
  <si>
    <r>
      <rPr>
        <sz val="9"/>
        <rFont val="FangSong"/>
        <charset val="134"/>
      </rPr>
      <t xml:space="preserve">姓
</t>
    </r>
    <r>
      <rPr>
        <sz val="9"/>
        <rFont val="FangSong"/>
        <charset val="134"/>
      </rPr>
      <t>名</t>
    </r>
  </si>
  <si>
    <r>
      <rPr>
        <sz val="9"/>
        <rFont val="FangSong"/>
        <charset val="134"/>
      </rPr>
      <t xml:space="preserve">性
</t>
    </r>
    <r>
      <rPr>
        <sz val="9"/>
        <rFont val="FangSong"/>
        <charset val="134"/>
      </rPr>
      <t>别</t>
    </r>
  </si>
  <si>
    <t>身份证号码</t>
  </si>
  <si>
    <r>
      <rPr>
        <sz val="9"/>
        <rFont val="FangSong"/>
        <charset val="134"/>
      </rPr>
      <t>联系电话</t>
    </r>
  </si>
  <si>
    <r>
      <rPr>
        <sz val="9"/>
        <rFont val="FangSong"/>
        <charset val="134"/>
      </rPr>
      <t>人员类别</t>
    </r>
  </si>
  <si>
    <r>
      <rPr>
        <sz val="9"/>
        <rFont val="FangSong"/>
        <charset val="134"/>
      </rPr>
      <t>缴费基数</t>
    </r>
  </si>
  <si>
    <r>
      <rPr>
        <sz val="10"/>
        <rFont val="FangSong"/>
        <charset val="134"/>
      </rPr>
      <t>单位缴纳部分</t>
    </r>
  </si>
  <si>
    <r>
      <rPr>
        <sz val="10"/>
        <rFont val="FangSong"/>
        <charset val="134"/>
      </rPr>
      <t>个人缴纳部分</t>
    </r>
  </si>
  <si>
    <r>
      <rPr>
        <sz val="9"/>
        <rFont val="FangSong"/>
        <charset val="134"/>
      </rPr>
      <t xml:space="preserve">享受补
</t>
    </r>
    <r>
      <rPr>
        <sz val="9"/>
        <rFont val="FangSong"/>
        <charset val="134"/>
      </rPr>
      <t xml:space="preserve">贴比例
</t>
    </r>
    <r>
      <rPr>
        <sz val="9"/>
        <rFont val="FangSong"/>
        <charset val="134"/>
      </rPr>
      <t xml:space="preserve">（50%/
</t>
    </r>
    <r>
      <rPr>
        <sz val="9"/>
        <rFont val="FangSong"/>
        <charset val="134"/>
      </rPr>
      <t>100%）</t>
    </r>
  </si>
  <si>
    <r>
      <rPr>
        <sz val="9"/>
        <rFont val="FangSong"/>
        <charset val="134"/>
      </rPr>
      <t xml:space="preserve">补贴金
</t>
    </r>
    <r>
      <rPr>
        <sz val="9"/>
        <rFont val="FangSong"/>
        <charset val="134"/>
      </rPr>
      <t>额合计</t>
    </r>
  </si>
  <si>
    <r>
      <rPr>
        <sz val="9"/>
        <rFont val="FangSong"/>
        <charset val="134"/>
      </rPr>
      <t xml:space="preserve">补贴
</t>
    </r>
    <r>
      <rPr>
        <sz val="9"/>
        <rFont val="FangSong"/>
        <charset val="134"/>
      </rPr>
      <t xml:space="preserve">起-止
</t>
    </r>
    <r>
      <rPr>
        <sz val="9"/>
        <rFont val="FangSong"/>
        <charset val="134"/>
      </rPr>
      <t>年月</t>
    </r>
  </si>
  <si>
    <r>
      <rPr>
        <sz val="9"/>
        <rFont val="FangSong"/>
        <charset val="134"/>
      </rPr>
      <t xml:space="preserve">累计
</t>
    </r>
    <r>
      <rPr>
        <sz val="9"/>
        <rFont val="FangSong"/>
        <charset val="134"/>
      </rPr>
      <t xml:space="preserve">已享
</t>
    </r>
    <r>
      <rPr>
        <sz val="9"/>
        <rFont val="FangSong"/>
        <charset val="134"/>
      </rPr>
      <t xml:space="preserve">受补
</t>
    </r>
    <r>
      <rPr>
        <sz val="9"/>
        <rFont val="FangSong"/>
        <charset val="134"/>
      </rPr>
      <t xml:space="preserve">贴月
</t>
    </r>
    <r>
      <rPr>
        <sz val="9"/>
        <rFont val="FangSong"/>
        <charset val="134"/>
      </rPr>
      <t>数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</si>
  <si>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
</t>
    </r>
    <r>
      <rPr>
        <sz val="9"/>
        <rFont val="FangSong"/>
        <charset val="134"/>
      </rPr>
      <t>险、</t>
    </r>
    <r>
      <rPr>
        <sz val="9"/>
        <rFont val="FangSong"/>
        <charset val="134"/>
      </rPr>
      <t xml:space="preserve"> </t>
    </r>
    <r>
      <rPr>
        <sz val="9"/>
        <rFont val="FangSong"/>
        <charset val="134"/>
      </rPr>
      <t xml:space="preserve">失
</t>
    </r>
    <r>
      <rPr>
        <sz val="9"/>
        <rFont val="FangSong"/>
        <charset val="134"/>
      </rPr>
      <t>业保险</t>
    </r>
  </si>
  <si>
    <r>
      <rPr>
        <sz val="9"/>
        <rFont val="FangSong"/>
        <charset val="134"/>
      </rPr>
      <t xml:space="preserve">基本
</t>
    </r>
    <r>
      <rPr>
        <sz val="9"/>
        <rFont val="FangSong"/>
        <charset val="134"/>
      </rPr>
      <t xml:space="preserve">医疗
</t>
    </r>
    <r>
      <rPr>
        <sz val="9"/>
        <rFont val="FangSong"/>
        <charset val="134"/>
      </rPr>
      <t>保险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</si>
  <si>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（16%）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</si>
  <si>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（9%）</t>
    </r>
  </si>
  <si>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  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</si>
  <si>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9"/>
        <rFont val="FangSong"/>
        <charset val="134"/>
      </rPr>
      <t>补贴小计</t>
    </r>
  </si>
  <si>
    <r>
      <rPr>
        <sz val="9"/>
        <rFont val="FangSong"/>
        <charset val="134"/>
      </rPr>
      <t xml:space="preserve">基本养
</t>
    </r>
    <r>
      <rPr>
        <sz val="9"/>
        <rFont val="FangSong"/>
        <charset val="134"/>
      </rPr>
      <t xml:space="preserve">老保险
</t>
    </r>
    <r>
      <rPr>
        <sz val="9"/>
        <rFont val="FangSong"/>
        <charset val="134"/>
      </rPr>
      <t>（8%）</t>
    </r>
  </si>
  <si>
    <r>
      <rPr>
        <sz val="9"/>
        <rFont val="FangSong"/>
        <charset val="134"/>
      </rPr>
      <t xml:space="preserve">基本医
</t>
    </r>
    <r>
      <rPr>
        <sz val="9"/>
        <rFont val="FangSong"/>
        <charset val="134"/>
      </rPr>
      <t xml:space="preserve">疗保险
</t>
    </r>
    <r>
      <rPr>
        <sz val="9"/>
        <rFont val="FangSong"/>
        <charset val="134"/>
      </rPr>
      <t>（2%）</t>
    </r>
  </si>
  <si>
    <r>
      <rPr>
        <sz val="9"/>
        <rFont val="FangSong"/>
        <charset val="134"/>
      </rPr>
      <t xml:space="preserve">失业
</t>
    </r>
    <r>
      <rPr>
        <sz val="9"/>
        <rFont val="FangSong"/>
        <charset val="134"/>
      </rPr>
      <t xml:space="preserve">保险
</t>
    </r>
    <r>
      <rPr>
        <sz val="9"/>
        <rFont val="FangSong"/>
        <charset val="134"/>
      </rPr>
      <t>（0.5）</t>
    </r>
  </si>
  <si>
    <r>
      <rPr>
        <sz val="7"/>
        <rFont val="FangSong"/>
        <charset val="134"/>
      </rPr>
      <t>13=10+11+12</t>
    </r>
  </si>
  <si>
    <r>
      <rPr>
        <sz val="7"/>
        <rFont val="FangSong"/>
        <charset val="134"/>
      </rPr>
      <t>17=14+15+16</t>
    </r>
  </si>
  <si>
    <r>
      <rPr>
        <sz val="7"/>
        <rFont val="FangSong"/>
        <charset val="134"/>
      </rPr>
      <t>19=13+17</t>
    </r>
  </si>
  <si>
    <t>新疆丝路城市建设投资有限公司</t>
  </si>
  <si>
    <t>李威霖</t>
  </si>
  <si>
    <t>男</t>
  </si>
  <si>
    <t>6590**********0310</t>
  </si>
  <si>
    <t>166****1633</t>
  </si>
  <si>
    <t>高校毕业生</t>
  </si>
  <si>
    <t>202107-202305</t>
  </si>
  <si>
    <t>新疆汉音新能源汽车集团有限公司</t>
  </si>
  <si>
    <t>刘洋洋</t>
  </si>
  <si>
    <t>女</t>
  </si>
  <si>
    <t>6540**********5346</t>
  </si>
  <si>
    <t>185****2801</t>
  </si>
  <si>
    <t>一般劳动者</t>
  </si>
  <si>
    <t>202108-202305</t>
  </si>
  <si>
    <t>严珍珍</t>
  </si>
  <si>
    <t>4115**********5320</t>
  </si>
  <si>
    <t>152****0586</t>
  </si>
  <si>
    <t>202204-202305</t>
  </si>
  <si>
    <t>张维</t>
  </si>
  <si>
    <t>6501**********3013</t>
  </si>
  <si>
    <t>185****0991</t>
  </si>
  <si>
    <t>马海利</t>
  </si>
  <si>
    <t>5325**********2925</t>
  </si>
  <si>
    <t>136****1415</t>
  </si>
  <si>
    <t>202009-202305</t>
  </si>
  <si>
    <t>卢春琳</t>
  </si>
  <si>
    <t>6521**********2023</t>
  </si>
  <si>
    <t>181****4018</t>
  </si>
  <si>
    <t>202305-202305</t>
  </si>
  <si>
    <t>乌鲁木齐昭图商贸有限公司</t>
  </si>
  <si>
    <t>马肖娟</t>
  </si>
  <si>
    <t>1305**********1024</t>
  </si>
  <si>
    <t>180****6313</t>
  </si>
  <si>
    <t>乌鲁木齐中恒商贸有限公司</t>
  </si>
  <si>
    <t>刘政</t>
  </si>
  <si>
    <t>6501**********133X</t>
  </si>
  <si>
    <t>182****3559</t>
  </si>
  <si>
    <t>马玉玲</t>
  </si>
  <si>
    <t>6501**********3020</t>
  </si>
  <si>
    <t>132****2942</t>
  </si>
  <si>
    <t>202109-202305</t>
  </si>
  <si>
    <t>位喜军</t>
  </si>
  <si>
    <t>6227**********0912</t>
  </si>
  <si>
    <t>136****3726</t>
  </si>
  <si>
    <t>杨永宁</t>
  </si>
  <si>
    <t>6422**********2027</t>
  </si>
  <si>
    <t>180****3556</t>
  </si>
  <si>
    <t>王龚</t>
  </si>
  <si>
    <t>4127**********6954</t>
  </si>
  <si>
    <t>130****8233</t>
  </si>
  <si>
    <t>乌鲁木齐市文达文具有限公司</t>
  </si>
  <si>
    <t>刁文忠</t>
  </si>
  <si>
    <t>6501**********1934</t>
  </si>
  <si>
    <t>136****2275</t>
  </si>
  <si>
    <t>202006-202305</t>
  </si>
  <si>
    <t>乌鲁木齐市得力文达商贸有限公司</t>
  </si>
  <si>
    <t>王淑芳</t>
  </si>
  <si>
    <t>135****2400</t>
  </si>
  <si>
    <t>李进忠</t>
  </si>
  <si>
    <t>6205**********1933</t>
  </si>
  <si>
    <t>135****6092</t>
  </si>
  <si>
    <t>新疆鑫茂源化纤棉制造有限公司</t>
  </si>
  <si>
    <t>叶锦繁</t>
  </si>
  <si>
    <t>3303**********4811</t>
  </si>
  <si>
    <t>139****5151</t>
  </si>
  <si>
    <t>202010-202305</t>
  </si>
  <si>
    <t>朱晓燕</t>
  </si>
  <si>
    <t>6204**********2024</t>
  </si>
  <si>
    <t>180****1152</t>
  </si>
  <si>
    <t>陈磊明</t>
  </si>
  <si>
    <t>3304**********1216</t>
  </si>
  <si>
    <t>181****8659</t>
  </si>
  <si>
    <t>202110-202305</t>
  </si>
  <si>
    <t>新疆强源电力设备安装工程有限公司乌鲁木齐分公司</t>
  </si>
  <si>
    <t>秦玲玲</t>
  </si>
  <si>
    <t>6222**********4841</t>
  </si>
  <si>
    <t>180****7055</t>
  </si>
  <si>
    <t>202103-202305</t>
  </si>
  <si>
    <t>张磊</t>
  </si>
  <si>
    <t>6222**********4834</t>
  </si>
  <si>
    <t>199****5678</t>
  </si>
  <si>
    <t>徐英</t>
  </si>
  <si>
    <t>6501**********1922</t>
  </si>
  <si>
    <t>152****8207</t>
  </si>
  <si>
    <t>孙历鹏</t>
  </si>
  <si>
    <t>6321**********2554</t>
  </si>
  <si>
    <t>176****0284</t>
  </si>
  <si>
    <t>代兴军</t>
  </si>
  <si>
    <t>131****5238</t>
  </si>
  <si>
    <t>范强</t>
  </si>
  <si>
    <t>4112**********481X</t>
  </si>
  <si>
    <t>132****2299</t>
  </si>
  <si>
    <t>杨志刚</t>
  </si>
  <si>
    <t>6222**********8412</t>
  </si>
  <si>
    <t>152****5003</t>
  </si>
  <si>
    <t>202203-202305</t>
  </si>
  <si>
    <t>魏兰</t>
  </si>
  <si>
    <t>6523**********0045</t>
  </si>
  <si>
    <t>139****6135</t>
  </si>
  <si>
    <t>赵盼盼</t>
  </si>
  <si>
    <t>6105**********2136</t>
  </si>
  <si>
    <t>182****7665</t>
  </si>
  <si>
    <t>202207-202305</t>
  </si>
  <si>
    <t>新疆阿蒂睐食品有限公司</t>
  </si>
  <si>
    <t>丁建春</t>
  </si>
  <si>
    <t>3501**********6173</t>
  </si>
  <si>
    <t>135****1726</t>
  </si>
  <si>
    <t>202111-202305</t>
  </si>
  <si>
    <t>陈水萍</t>
  </si>
  <si>
    <t>3501**********6160</t>
  </si>
  <si>
    <t>189****3256</t>
  </si>
  <si>
    <t>202302-202305</t>
  </si>
  <si>
    <t>乌鲁木齐众智创新日用品制造有限公司</t>
  </si>
  <si>
    <t>李彩堂</t>
  </si>
  <si>
    <t>3624**********4114</t>
  </si>
  <si>
    <t>139****2225</t>
  </si>
  <si>
    <t>202105-202305</t>
  </si>
  <si>
    <t>杜鹃</t>
  </si>
  <si>
    <t>6540**********0325</t>
  </si>
  <si>
    <t>133****8871</t>
  </si>
  <si>
    <t>202301-202305</t>
  </si>
  <si>
    <t>乌鲁木齐礼亿德文化传媒有限公司</t>
  </si>
  <si>
    <t>徐桂莲</t>
  </si>
  <si>
    <t>6523**********0026</t>
  </si>
  <si>
    <t>139****1720</t>
  </si>
  <si>
    <t>马哓红</t>
  </si>
  <si>
    <t>6541**********4427</t>
  </si>
  <si>
    <t>150****1979</t>
  </si>
  <si>
    <t>尚雨晴</t>
  </si>
  <si>
    <t>6228**********3321</t>
  </si>
  <si>
    <t>156****8782</t>
  </si>
  <si>
    <t>李振</t>
  </si>
  <si>
    <t>3729**********211X</t>
  </si>
  <si>
    <t>135****7020</t>
  </si>
  <si>
    <t>依木然江·托鹘罗</t>
  </si>
  <si>
    <t>6532**********0014</t>
  </si>
  <si>
    <t>175****1142</t>
  </si>
  <si>
    <t>乌鲁木齐通航机场有限公司</t>
  </si>
  <si>
    <t>朱喜荣</t>
  </si>
  <si>
    <t>6501**********1862</t>
  </si>
  <si>
    <t>138****8205</t>
  </si>
  <si>
    <t>202205-202305</t>
  </si>
  <si>
    <t>乔银</t>
  </si>
  <si>
    <t>4128**********5007</t>
  </si>
  <si>
    <t>136****7983</t>
  </si>
  <si>
    <t>202201-202305</t>
  </si>
  <si>
    <t>乌鲁木齐通航物流有限公司</t>
  </si>
  <si>
    <t>马斌</t>
  </si>
  <si>
    <t>6501**********0619</t>
  </si>
  <si>
    <t>135****5775</t>
  </si>
  <si>
    <t>魏莉</t>
  </si>
  <si>
    <t>4128**********1268</t>
  </si>
  <si>
    <t>136****6165</t>
  </si>
  <si>
    <t>马建梅</t>
  </si>
  <si>
    <t>6501**********3741</t>
  </si>
  <si>
    <t>139****9281</t>
  </si>
  <si>
    <t>魏道荣</t>
  </si>
  <si>
    <t>4128**********1230</t>
  </si>
  <si>
    <t>150****5150</t>
  </si>
  <si>
    <t>新疆聚鑫慧建材有限公司</t>
  </si>
  <si>
    <t>陶佳丽</t>
  </si>
  <si>
    <t>6223**********172X</t>
  </si>
  <si>
    <t>186****3739</t>
  </si>
  <si>
    <t>冯万东</t>
  </si>
  <si>
    <t>6205**********4532</t>
  </si>
  <si>
    <t>152****1532</t>
  </si>
  <si>
    <t>韩文杰</t>
  </si>
  <si>
    <t>6205**********4075</t>
  </si>
  <si>
    <t>136****0633</t>
  </si>
  <si>
    <t>李文平</t>
  </si>
  <si>
    <t>6501**********683X</t>
  </si>
  <si>
    <t>138****6092</t>
  </si>
  <si>
    <t>刘书宁</t>
  </si>
  <si>
    <t>4113**********4531</t>
  </si>
  <si>
    <t>133****1603</t>
  </si>
  <si>
    <t>李涛</t>
  </si>
  <si>
    <t>6208**********2513</t>
  </si>
  <si>
    <t>176****4292</t>
  </si>
  <si>
    <t>梁栓成</t>
  </si>
  <si>
    <t>6227**********2555</t>
  </si>
  <si>
    <t>156****0510</t>
  </si>
  <si>
    <t>刘卫军</t>
  </si>
  <si>
    <t>6224**********0817</t>
  </si>
  <si>
    <t>185****5280</t>
  </si>
  <si>
    <t>202208-202305</t>
  </si>
  <si>
    <t>王多喜</t>
  </si>
  <si>
    <t>6501**********1737</t>
  </si>
  <si>
    <t>133****4386</t>
  </si>
  <si>
    <t>乌鲁木齐振疆防护科技有限公司</t>
  </si>
  <si>
    <t>韩奋莲</t>
  </si>
  <si>
    <t>6127**********1421</t>
  </si>
  <si>
    <t>139****0890</t>
  </si>
  <si>
    <t>202102-202305</t>
  </si>
  <si>
    <t>郝凡智</t>
  </si>
  <si>
    <t>6501**********3318</t>
  </si>
  <si>
    <t>159****1990</t>
  </si>
  <si>
    <t>202101-202305</t>
  </si>
  <si>
    <t>吴玉琨</t>
  </si>
  <si>
    <t>3625**********7819</t>
  </si>
  <si>
    <t>177****8895</t>
  </si>
  <si>
    <t>孙莲莲</t>
  </si>
  <si>
    <t>6101**********4910</t>
  </si>
  <si>
    <t>199****4243</t>
  </si>
  <si>
    <t>202104-202305</t>
  </si>
  <si>
    <t>曹肖建</t>
  </si>
  <si>
    <t>4127**********401X</t>
  </si>
  <si>
    <t>176****0733</t>
  </si>
  <si>
    <t>李小杰</t>
  </si>
  <si>
    <t>6205**********5616</t>
  </si>
  <si>
    <t>152****3137</t>
  </si>
  <si>
    <t>马俊</t>
  </si>
  <si>
    <t>2103**********103X</t>
  </si>
  <si>
    <t>177****6557</t>
  </si>
  <si>
    <t>陕雪燕</t>
  </si>
  <si>
    <t>6527**********2544</t>
  </si>
  <si>
    <t>131****2222</t>
  </si>
  <si>
    <t>陈世奇</t>
  </si>
  <si>
    <t>6541**********6013</t>
  </si>
  <si>
    <t>158****8819</t>
  </si>
  <si>
    <t>艾鑫</t>
  </si>
  <si>
    <t>6542**********0817</t>
  </si>
  <si>
    <t>177****9997</t>
  </si>
  <si>
    <t>202304-202305</t>
  </si>
  <si>
    <t>刘家豪</t>
  </si>
  <si>
    <t>4103**********965X</t>
  </si>
  <si>
    <t>130****7016</t>
  </si>
  <si>
    <t>孙岳</t>
  </si>
  <si>
    <t>6501**********4616</t>
  </si>
  <si>
    <t>150****7337</t>
  </si>
  <si>
    <t>岑雨</t>
  </si>
  <si>
    <t>6540**********142X</t>
  </si>
  <si>
    <t>157****9689</t>
  </si>
  <si>
    <t>202011-202305</t>
  </si>
  <si>
    <t>王柳英</t>
  </si>
  <si>
    <t>5227**********7606</t>
  </si>
  <si>
    <t>137****1007</t>
  </si>
  <si>
    <t>新疆德全融汇商贸有限公司</t>
  </si>
  <si>
    <t>刘小青</t>
  </si>
  <si>
    <t>6223**********1029</t>
  </si>
  <si>
    <t>182****3733</t>
  </si>
  <si>
    <t>杨卫岗</t>
  </si>
  <si>
    <t>6224**********0417</t>
  </si>
  <si>
    <t>189****0671</t>
  </si>
  <si>
    <t>赵尖堂</t>
  </si>
  <si>
    <t>6223**********2193</t>
  </si>
  <si>
    <t>135****3851</t>
  </si>
  <si>
    <t>李曙东</t>
  </si>
  <si>
    <t>6541**********3299</t>
  </si>
  <si>
    <t>186****1078</t>
  </si>
  <si>
    <t>李变兰</t>
  </si>
  <si>
    <t>1411**********0086</t>
  </si>
  <si>
    <t>152****1196</t>
  </si>
  <si>
    <t>曲言杰</t>
  </si>
  <si>
    <t>3706**********7018</t>
  </si>
  <si>
    <t>131****2067</t>
  </si>
  <si>
    <t>202106-202305</t>
  </si>
  <si>
    <t>王超</t>
  </si>
  <si>
    <t>6531**********0955</t>
  </si>
  <si>
    <t>176****1084</t>
  </si>
  <si>
    <t>王春粉</t>
  </si>
  <si>
    <t>4127**********1468</t>
  </si>
  <si>
    <t>150****4024</t>
  </si>
  <si>
    <t>李芬芬</t>
  </si>
  <si>
    <t>6104**********3847</t>
  </si>
  <si>
    <t>135****4281</t>
  </si>
  <si>
    <t>丁一凡</t>
  </si>
  <si>
    <t>6501**********1041</t>
  </si>
  <si>
    <t>135****0097</t>
  </si>
  <si>
    <t>卢秋利</t>
  </si>
  <si>
    <t>6103**********8029</t>
  </si>
  <si>
    <t>135****9374</t>
  </si>
  <si>
    <t>张喜奎</t>
  </si>
  <si>
    <t>6228**********2170</t>
  </si>
  <si>
    <t>180****5288</t>
  </si>
  <si>
    <t>庞伟珍</t>
  </si>
  <si>
    <t>6226**********5557</t>
  </si>
  <si>
    <t>150****8228</t>
  </si>
  <si>
    <t>赵振兰</t>
  </si>
  <si>
    <t>6224**********5726</t>
  </si>
  <si>
    <t>181****5155</t>
  </si>
  <si>
    <t>202112-202305</t>
  </si>
  <si>
    <t>刘学兵</t>
  </si>
  <si>
    <t>5129**********0551</t>
  </si>
  <si>
    <t>139****1892</t>
  </si>
  <si>
    <t>连正鹏</t>
  </si>
  <si>
    <t>6104**********5110</t>
  </si>
  <si>
    <t>183****4116</t>
  </si>
  <si>
    <t>赵寒</t>
  </si>
  <si>
    <t>4113**********424X</t>
  </si>
  <si>
    <t>158****6105</t>
  </si>
  <si>
    <t>邱燕梅</t>
  </si>
  <si>
    <t>6223**********2028</t>
  </si>
  <si>
    <t>181****1397</t>
  </si>
  <si>
    <t>何小春</t>
  </si>
  <si>
    <t>6228**********1427</t>
  </si>
  <si>
    <t>130****8550</t>
  </si>
  <si>
    <t>202212-202305</t>
  </si>
  <si>
    <t>张丽丽</t>
  </si>
  <si>
    <t>6525**********2527</t>
  </si>
  <si>
    <t>199****2827</t>
  </si>
  <si>
    <t>哈尼克孜.依比布拉</t>
  </si>
  <si>
    <t>6531**********1488</t>
  </si>
  <si>
    <t>152****4910</t>
  </si>
  <si>
    <t>新疆华源润泽医药有限公司</t>
  </si>
  <si>
    <t>展加锋</t>
  </si>
  <si>
    <t>3412**********7537</t>
  </si>
  <si>
    <t>159****0306</t>
  </si>
  <si>
    <t>202206-202305</t>
  </si>
  <si>
    <t>韩鹏飞</t>
  </si>
  <si>
    <t>3412**********3873</t>
  </si>
  <si>
    <t>181****2628</t>
  </si>
  <si>
    <t>苏静</t>
  </si>
  <si>
    <t>6523**********562X</t>
  </si>
  <si>
    <t>155****1991</t>
  </si>
  <si>
    <t>202209-202305</t>
  </si>
  <si>
    <t>王卓</t>
  </si>
  <si>
    <t>6521**********0031</t>
  </si>
  <si>
    <t>176****7585</t>
  </si>
  <si>
    <t>新疆易普国际贸易有限公司</t>
  </si>
  <si>
    <t>余江波</t>
  </si>
  <si>
    <t>5105**********1172</t>
  </si>
  <si>
    <t>159****0783</t>
  </si>
  <si>
    <t>毛琴琴</t>
  </si>
  <si>
    <t>6205**********0848</t>
  </si>
  <si>
    <t>135****7783</t>
  </si>
  <si>
    <t>吴梦杰</t>
  </si>
  <si>
    <t>4127**********5027</t>
  </si>
  <si>
    <t>183****9703</t>
  </si>
  <si>
    <t>吴斌文</t>
  </si>
  <si>
    <t>6223**********4878</t>
  </si>
  <si>
    <t>176****0525</t>
  </si>
  <si>
    <t>赵雅岑</t>
  </si>
  <si>
    <t>6590**********4429</t>
  </si>
  <si>
    <t>130****6828</t>
  </si>
  <si>
    <t>塔依尔江·肉孜</t>
  </si>
  <si>
    <t>6521**********1335</t>
  </si>
  <si>
    <t>186****3177</t>
  </si>
  <si>
    <t>张锐</t>
  </si>
  <si>
    <t>6590**********3411</t>
  </si>
  <si>
    <t>131****0965</t>
  </si>
  <si>
    <t>秦云子</t>
  </si>
  <si>
    <t>6523**********3842</t>
  </si>
  <si>
    <t>150****1971</t>
  </si>
  <si>
    <t>新疆昌平源矿业科技有限公司</t>
  </si>
  <si>
    <t>杨建春</t>
  </si>
  <si>
    <t>6501**********1634</t>
  </si>
  <si>
    <t>185****8450</t>
  </si>
  <si>
    <t>顾冰</t>
  </si>
  <si>
    <t>6543**********5524</t>
  </si>
  <si>
    <t>180****9082</t>
  </si>
  <si>
    <t>郭月</t>
  </si>
  <si>
    <t>5110**********682X</t>
  </si>
  <si>
    <t>136****2161</t>
  </si>
  <si>
    <t>李春燕</t>
  </si>
  <si>
    <t>6501**********1427</t>
  </si>
  <si>
    <t>182****5747</t>
  </si>
  <si>
    <t>庄善</t>
  </si>
  <si>
    <t>6542**********4029</t>
  </si>
  <si>
    <t>181****5056</t>
  </si>
  <si>
    <t>陈雪琴</t>
  </si>
  <si>
    <t>6528**********0020</t>
  </si>
  <si>
    <t>139****4160</t>
  </si>
  <si>
    <t>余璐</t>
  </si>
  <si>
    <t>6543**********4227</t>
  </si>
  <si>
    <t>152****3306</t>
  </si>
  <si>
    <t>陈梦莉</t>
  </si>
  <si>
    <t>6523**********4029</t>
  </si>
  <si>
    <t>136****8158</t>
  </si>
  <si>
    <t>杨景越</t>
  </si>
  <si>
    <t>6523**********5554</t>
  </si>
  <si>
    <t>157****3923</t>
  </si>
  <si>
    <t>202210-202305</t>
  </si>
  <si>
    <t>谢刚</t>
  </si>
  <si>
    <t>6501**********4414</t>
  </si>
  <si>
    <t>135****3967</t>
  </si>
  <si>
    <t>万年平</t>
  </si>
  <si>
    <t>5221**********2537</t>
  </si>
  <si>
    <t>158****9788</t>
  </si>
  <si>
    <t>202303-202305</t>
  </si>
  <si>
    <t>万华立</t>
  </si>
  <si>
    <t>4324**********572X</t>
  </si>
  <si>
    <t>150****8118</t>
  </si>
  <si>
    <t>候晓楠</t>
  </si>
  <si>
    <t>6501**********5021</t>
  </si>
  <si>
    <t>184****6055</t>
  </si>
  <si>
    <t>王定贤</t>
  </si>
  <si>
    <t>6204**********4896</t>
  </si>
  <si>
    <t>133****3678</t>
  </si>
  <si>
    <t>张蜀疆</t>
  </si>
  <si>
    <t>6501**********3256</t>
  </si>
  <si>
    <t>135****3893</t>
  </si>
  <si>
    <t>孙啸坤</t>
  </si>
  <si>
    <t>6501**********1312</t>
  </si>
  <si>
    <t>188****1527</t>
  </si>
  <si>
    <t>许国辉</t>
  </si>
  <si>
    <t>6523**********3516</t>
  </si>
  <si>
    <t>180****8552</t>
  </si>
  <si>
    <t>吴朝峰</t>
  </si>
  <si>
    <t>3203**********1217</t>
  </si>
  <si>
    <t>158****2337</t>
  </si>
  <si>
    <t>新疆利康祥运生物科技有限公司</t>
  </si>
  <si>
    <t>祁多虎</t>
  </si>
  <si>
    <t>6203**********3093</t>
  </si>
  <si>
    <t>185****5997</t>
  </si>
  <si>
    <t>202007-202305</t>
  </si>
  <si>
    <t>褚兴寿</t>
  </si>
  <si>
    <t>6223**********8515</t>
  </si>
  <si>
    <t>130****4489</t>
  </si>
  <si>
    <t>杨晟维</t>
  </si>
  <si>
    <t>4206**********5513</t>
  </si>
  <si>
    <t>135****6281</t>
  </si>
  <si>
    <t>雷改</t>
  </si>
  <si>
    <t>4114**********7229</t>
  </si>
  <si>
    <t>181****7809</t>
  </si>
  <si>
    <t>胡婕</t>
  </si>
  <si>
    <t>6542**********1025</t>
  </si>
  <si>
    <t>180****7755</t>
  </si>
  <si>
    <t>潘敬婷</t>
  </si>
  <si>
    <t>3412**********5809</t>
  </si>
  <si>
    <t>175****6240</t>
  </si>
  <si>
    <t>王文婷</t>
  </si>
  <si>
    <t>6528**********2226</t>
  </si>
  <si>
    <t>150****0545</t>
  </si>
  <si>
    <t>李雨燕</t>
  </si>
  <si>
    <t>6523**********0065</t>
  </si>
  <si>
    <t>138****4418</t>
  </si>
  <si>
    <t>周娟</t>
  </si>
  <si>
    <t>4128**********566X</t>
  </si>
  <si>
    <t>182****5839</t>
  </si>
  <si>
    <t>徐永生</t>
  </si>
  <si>
    <t>6543**********2516</t>
  </si>
  <si>
    <t>176****0568</t>
  </si>
  <si>
    <t>谢悦</t>
  </si>
  <si>
    <t>6501**********6426</t>
  </si>
  <si>
    <t>177****4258</t>
  </si>
  <si>
    <t>王梦雪</t>
  </si>
  <si>
    <t>6501**********0849</t>
  </si>
  <si>
    <t>181****8019</t>
  </si>
  <si>
    <t>陈光武</t>
  </si>
  <si>
    <t>6523**********441X</t>
  </si>
  <si>
    <t>180****9388</t>
  </si>
  <si>
    <t>李秋生</t>
  </si>
  <si>
    <t>6501**********1950</t>
  </si>
  <si>
    <t>156****1771</t>
  </si>
  <si>
    <t>刘江宏</t>
  </si>
  <si>
    <t>6205**********2410</t>
  </si>
  <si>
    <t>181****2583</t>
  </si>
  <si>
    <t>姬文静</t>
  </si>
  <si>
    <t>6501**********6023</t>
  </si>
  <si>
    <t>130****9541</t>
  </si>
  <si>
    <t>李泽锴</t>
  </si>
  <si>
    <t>6501**********4535</t>
  </si>
  <si>
    <t>150****8521</t>
  </si>
  <si>
    <t>王怡文</t>
  </si>
  <si>
    <t>6528**********0018</t>
  </si>
  <si>
    <t>176****6997</t>
  </si>
  <si>
    <t>刘敏</t>
  </si>
  <si>
    <t>3708**********2865</t>
  </si>
  <si>
    <t>183****0763</t>
  </si>
  <si>
    <t>陈旭</t>
  </si>
  <si>
    <t>6529**********691X</t>
  </si>
  <si>
    <t>180****0857</t>
  </si>
  <si>
    <t>肖英</t>
  </si>
  <si>
    <t>6541**********0665</t>
  </si>
  <si>
    <t>135****9989</t>
  </si>
  <si>
    <t>马明明</t>
  </si>
  <si>
    <t>6523**********7159</t>
  </si>
  <si>
    <t>199****3139</t>
  </si>
  <si>
    <t>周林杰</t>
  </si>
  <si>
    <t>6501**********5317</t>
  </si>
  <si>
    <t>153****0800</t>
  </si>
  <si>
    <t>马宏斌</t>
  </si>
  <si>
    <t>6224**********1633</t>
  </si>
  <si>
    <t>151****2138</t>
  </si>
  <si>
    <t>马慧明</t>
  </si>
  <si>
    <t>6226**********0943</t>
  </si>
  <si>
    <t>138****6864</t>
  </si>
  <si>
    <t>丁梦雪</t>
  </si>
  <si>
    <t>6501**********1648</t>
  </si>
  <si>
    <t>185****4904</t>
  </si>
  <si>
    <t>高媛媛</t>
  </si>
  <si>
    <t>6223**********182X</t>
  </si>
  <si>
    <t>156****1851</t>
  </si>
  <si>
    <t>赵鑫</t>
  </si>
  <si>
    <t>6224**********584X</t>
  </si>
  <si>
    <t>155****6683</t>
  </si>
  <si>
    <t>新疆通达沁晟新型建材有限公司</t>
  </si>
  <si>
    <t>周敏</t>
  </si>
  <si>
    <t>5111**********024X</t>
  </si>
  <si>
    <t>182****1779</t>
  </si>
  <si>
    <t>邵瑞</t>
  </si>
  <si>
    <t>6523**********3528</t>
  </si>
  <si>
    <t>135****0667</t>
  </si>
  <si>
    <t>郭靖</t>
  </si>
  <si>
    <t>3501**********1875</t>
  </si>
  <si>
    <t>139****5007</t>
  </si>
  <si>
    <t>202001-202305</t>
  </si>
  <si>
    <t>杨庭辉</t>
  </si>
  <si>
    <t>6543**********003X</t>
  </si>
  <si>
    <t>132****0010</t>
  </si>
  <si>
    <t>张玮</t>
  </si>
  <si>
    <t>6501**********4710</t>
  </si>
  <si>
    <t>132****4119</t>
  </si>
  <si>
    <t>徐春梅</t>
  </si>
  <si>
    <t>6523**********4060</t>
  </si>
  <si>
    <t>186****1803</t>
  </si>
  <si>
    <t>新疆餐宝食品有限公司</t>
  </si>
  <si>
    <t>刘梅艳</t>
  </si>
  <si>
    <t>6541**********336X</t>
  </si>
  <si>
    <t>151****9671</t>
  </si>
  <si>
    <t>李琴</t>
  </si>
  <si>
    <t>6523**********0821</t>
  </si>
  <si>
    <t>188****8297</t>
  </si>
  <si>
    <t>惠艳</t>
  </si>
  <si>
    <t>6127**********3441</t>
  </si>
  <si>
    <t>159****9669</t>
  </si>
  <si>
    <t>张雪梅</t>
  </si>
  <si>
    <t>6223**********2828</t>
  </si>
  <si>
    <t>156****4251</t>
  </si>
  <si>
    <t>文亚丽</t>
  </si>
  <si>
    <t>6224**********164X</t>
  </si>
  <si>
    <t>158****8616</t>
  </si>
  <si>
    <t>刘悦</t>
  </si>
  <si>
    <t>4222**********2529</t>
  </si>
  <si>
    <t>156****1567</t>
  </si>
  <si>
    <t>杨春艳</t>
  </si>
  <si>
    <t>5109**********4029</t>
  </si>
  <si>
    <t>150****2526</t>
  </si>
  <si>
    <t>李雪</t>
  </si>
  <si>
    <t>4113**********1524</t>
  </si>
  <si>
    <t>186****5351</t>
  </si>
  <si>
    <t>秦强</t>
  </si>
  <si>
    <t>5109**********1712</t>
  </si>
  <si>
    <t>150****0870</t>
  </si>
  <si>
    <t>崔梦霞</t>
  </si>
  <si>
    <t>4114**********5168</t>
  </si>
  <si>
    <t>150****8562</t>
  </si>
  <si>
    <t>蔡旭霞</t>
  </si>
  <si>
    <t>6205**********352X</t>
  </si>
  <si>
    <t>136****9378</t>
  </si>
  <si>
    <t>沈秀玲</t>
  </si>
  <si>
    <t>6523**********382X</t>
  </si>
  <si>
    <t>186****8476</t>
  </si>
  <si>
    <t>新疆西域疆美电子商务有限公司</t>
  </si>
  <si>
    <t>江亚菲</t>
  </si>
  <si>
    <t>3708**********5224</t>
  </si>
  <si>
    <t>158****4079</t>
  </si>
  <si>
    <t>新疆路通汇能建材有限公司</t>
  </si>
  <si>
    <t>蔡晓玲</t>
  </si>
  <si>
    <t>6223**********1624</t>
  </si>
  <si>
    <t>186****2942</t>
  </si>
  <si>
    <t>黄海燕</t>
  </si>
  <si>
    <t>5109**********9648</t>
  </si>
  <si>
    <t>176****4352</t>
  </si>
  <si>
    <t>新疆康顺宝华医疗器械有限公司</t>
  </si>
  <si>
    <t>丁小燕</t>
  </si>
  <si>
    <t>6205**********2164</t>
  </si>
  <si>
    <t>159****5231</t>
  </si>
  <si>
    <t>杨媛宁</t>
  </si>
  <si>
    <t>4107**********7182</t>
  </si>
  <si>
    <t>136****7644</t>
  </si>
  <si>
    <t>鲜苗苗</t>
  </si>
  <si>
    <t>5113**********3782</t>
  </si>
  <si>
    <t>152****5259</t>
  </si>
  <si>
    <t>郭延娟</t>
  </si>
  <si>
    <t>4127**********3126</t>
  </si>
  <si>
    <t>135****2930</t>
  </si>
  <si>
    <t>新疆全鑫电气有限公司</t>
  </si>
  <si>
    <t>周闪</t>
  </si>
  <si>
    <t>4127**********3766</t>
  </si>
  <si>
    <t>181****4309</t>
  </si>
  <si>
    <t>赵威</t>
  </si>
  <si>
    <t>4127**********3755</t>
  </si>
  <si>
    <t>177****6367</t>
  </si>
  <si>
    <t>周永振</t>
  </si>
  <si>
    <t>4127**********3791</t>
  </si>
  <si>
    <t>150****1966</t>
  </si>
  <si>
    <t>周福英</t>
  </si>
  <si>
    <t>4127**********3743</t>
  </si>
  <si>
    <t>133****6237</t>
  </si>
  <si>
    <t>新疆路通远达工程有限公司</t>
  </si>
  <si>
    <t>韩亚飞</t>
  </si>
  <si>
    <t>4128**********2842</t>
  </si>
  <si>
    <t>188****8220</t>
  </si>
  <si>
    <t>刘子彬</t>
  </si>
  <si>
    <t>6528**********1512</t>
  </si>
  <si>
    <t>136****3670</t>
  </si>
  <si>
    <t>蔡兆刚</t>
  </si>
  <si>
    <t>6523**********103X</t>
  </si>
  <si>
    <t>189****7735</t>
  </si>
  <si>
    <t>王鑫</t>
  </si>
  <si>
    <t>6541**********2617</t>
  </si>
  <si>
    <t>131****4090</t>
  </si>
  <si>
    <t>宋秉满</t>
  </si>
  <si>
    <t>6204**********4110</t>
  </si>
  <si>
    <t>132****7357</t>
  </si>
  <si>
    <t>石玉萍</t>
  </si>
  <si>
    <t>1302**********0080</t>
  </si>
  <si>
    <t>136****5020</t>
  </si>
  <si>
    <t>李菊华</t>
  </si>
  <si>
    <t>5108**********1265</t>
  </si>
  <si>
    <t>189****7731</t>
  </si>
  <si>
    <t>韩亚坤</t>
  </si>
  <si>
    <t>4128**********2748</t>
  </si>
  <si>
    <t>156****1383</t>
  </si>
  <si>
    <t>闫雪</t>
  </si>
  <si>
    <t>6531**********2849</t>
  </si>
  <si>
    <t>135****3224</t>
  </si>
  <si>
    <t>齐振营</t>
  </si>
  <si>
    <t>4123**********7118</t>
  </si>
  <si>
    <t>132****0258</t>
  </si>
  <si>
    <t>范建龙</t>
  </si>
  <si>
    <t>6223**********0518</t>
  </si>
  <si>
    <t>176****9542</t>
  </si>
  <si>
    <t>李高峰</t>
  </si>
  <si>
    <t>4128**********2716</t>
  </si>
  <si>
    <t>151****1635</t>
  </si>
  <si>
    <t>方思懿</t>
  </si>
  <si>
    <t>6540**********4520</t>
  </si>
  <si>
    <t>181****3760</t>
  </si>
  <si>
    <t>王晨</t>
  </si>
  <si>
    <t>4127**********2527</t>
  </si>
  <si>
    <t>182****2280</t>
  </si>
  <si>
    <t>孙境遥</t>
  </si>
  <si>
    <t>6501**********1323</t>
  </si>
  <si>
    <t>185****8292</t>
  </si>
  <si>
    <t>新疆宏源衡昇建筑工程有限公司</t>
  </si>
  <si>
    <t>赛飞</t>
  </si>
  <si>
    <t>6523**********2019</t>
  </si>
  <si>
    <t>150****2588</t>
  </si>
  <si>
    <t>孙培龙</t>
  </si>
  <si>
    <t>6528**********1412</t>
  </si>
  <si>
    <t>133****3690</t>
  </si>
  <si>
    <t>朱文章</t>
  </si>
  <si>
    <t>6540**********4918</t>
  </si>
  <si>
    <t>158****3216</t>
  </si>
  <si>
    <t>孙丽君</t>
  </si>
  <si>
    <t>6501**********0824</t>
  </si>
  <si>
    <t>181****6560</t>
  </si>
  <si>
    <t>陈秀娟</t>
  </si>
  <si>
    <t>6221**********8322</t>
  </si>
  <si>
    <t>151****9680</t>
  </si>
  <si>
    <t>202202-202305</t>
  </si>
  <si>
    <t>周兵营</t>
  </si>
  <si>
    <t>3213**********6416</t>
  </si>
  <si>
    <t>166****3195</t>
  </si>
  <si>
    <t>朱元东</t>
  </si>
  <si>
    <t>6224**********8339</t>
  </si>
  <si>
    <t>199****8393</t>
  </si>
  <si>
    <t>沈壮</t>
  </si>
  <si>
    <t>6540**********3710</t>
  </si>
  <si>
    <t>135****4297</t>
  </si>
  <si>
    <t>李愿军</t>
  </si>
  <si>
    <t>6501**********1651</t>
  </si>
  <si>
    <t>139****6265</t>
  </si>
  <si>
    <t>新疆朝暮润盛装配式建筑有限公司</t>
  </si>
  <si>
    <t>姜二</t>
  </si>
  <si>
    <t>5129**********4192</t>
  </si>
  <si>
    <t>135****4833</t>
  </si>
  <si>
    <t>新疆文顺天达建筑材料有限公司</t>
  </si>
  <si>
    <t>张倩</t>
  </si>
  <si>
    <t>3203**********3822</t>
  </si>
  <si>
    <t>151****0849</t>
  </si>
  <si>
    <t>卢淑琴</t>
  </si>
  <si>
    <t>6227**********0620</t>
  </si>
  <si>
    <t>181****9913</t>
  </si>
  <si>
    <t>新疆烧脑工厂广告制作有限公司</t>
  </si>
  <si>
    <t>史位杰</t>
  </si>
  <si>
    <t>4127**********7510</t>
  </si>
  <si>
    <t>176****1185</t>
  </si>
  <si>
    <t>朱景强</t>
  </si>
  <si>
    <t>6521**********325X</t>
  </si>
  <si>
    <t>159****5502</t>
  </si>
  <si>
    <t>杜仕双</t>
  </si>
  <si>
    <t>5109**********3575</t>
  </si>
  <si>
    <t>139****1569</t>
  </si>
  <si>
    <t>新疆德信恒洋燃气有限责任公司</t>
  </si>
  <si>
    <t>杨雅迪</t>
  </si>
  <si>
    <t>6523**********0328</t>
  </si>
  <si>
    <t>131****5921</t>
  </si>
  <si>
    <t>王毅</t>
  </si>
  <si>
    <t>4113**********2252</t>
  </si>
  <si>
    <t>186****8183</t>
  </si>
  <si>
    <t>位华杰</t>
  </si>
  <si>
    <t>4127**********8217</t>
  </si>
  <si>
    <t>130****3689</t>
  </si>
  <si>
    <t>陈江</t>
  </si>
  <si>
    <t>6501**********6415</t>
  </si>
  <si>
    <t>182****2822</t>
  </si>
  <si>
    <t>白云川</t>
  </si>
  <si>
    <t>2112**********2438</t>
  </si>
  <si>
    <t>135****5585</t>
  </si>
  <si>
    <t>郭宏</t>
  </si>
  <si>
    <t>6223**********3457</t>
  </si>
  <si>
    <t>159****7618</t>
  </si>
  <si>
    <t>马江伟</t>
  </si>
  <si>
    <t>6501**********6439</t>
  </si>
  <si>
    <t>135****1237</t>
  </si>
  <si>
    <t>马江龙</t>
  </si>
  <si>
    <t>6205**********0915</t>
  </si>
  <si>
    <t>131****3299</t>
  </si>
  <si>
    <t>马杰</t>
  </si>
  <si>
    <t>6501**********6413</t>
  </si>
  <si>
    <t>150****0062</t>
  </si>
  <si>
    <t>王路</t>
  </si>
  <si>
    <t>5113**********3047</t>
  </si>
  <si>
    <t>159****9790</t>
  </si>
  <si>
    <t>6422**********4919</t>
  </si>
  <si>
    <t>176****8707</t>
  </si>
  <si>
    <t>张维倩</t>
  </si>
  <si>
    <t>6222**********7547</t>
  </si>
  <si>
    <t>181****1557</t>
  </si>
  <si>
    <t>李雯</t>
  </si>
  <si>
    <t>6523**********1922</t>
  </si>
  <si>
    <t>138****3365</t>
  </si>
  <si>
    <t>刘建岐</t>
  </si>
  <si>
    <t>2201**********1214</t>
  </si>
  <si>
    <t>176****7393</t>
  </si>
  <si>
    <t>朱成</t>
  </si>
  <si>
    <t>6222**********2417</t>
  </si>
  <si>
    <t>186****4492</t>
  </si>
  <si>
    <t>常强</t>
  </si>
  <si>
    <t>2114**********1612</t>
  </si>
  <si>
    <t>158****4311</t>
  </si>
  <si>
    <t>杨学仁</t>
  </si>
  <si>
    <t>6523**********281X</t>
  </si>
  <si>
    <t>186****5103</t>
  </si>
  <si>
    <t>李微</t>
  </si>
  <si>
    <t>6523**********6420</t>
  </si>
  <si>
    <t>135****9380</t>
  </si>
  <si>
    <t>胡东</t>
  </si>
  <si>
    <t>1329**********981X</t>
  </si>
  <si>
    <t>186****8508</t>
  </si>
  <si>
    <t>杨自强</t>
  </si>
  <si>
    <t>6523**********2817</t>
  </si>
  <si>
    <t>156****8659</t>
  </si>
  <si>
    <t>201810-202305</t>
  </si>
  <si>
    <t>张小刚</t>
  </si>
  <si>
    <t>6227**********2237</t>
  </si>
  <si>
    <t>189****7918</t>
  </si>
  <si>
    <t>陈进</t>
  </si>
  <si>
    <t>6501**********6417</t>
  </si>
  <si>
    <t>187****4628</t>
  </si>
  <si>
    <t>程榜牢</t>
  </si>
  <si>
    <t>6101**********5657</t>
  </si>
  <si>
    <t>138****4085</t>
  </si>
  <si>
    <t>和菊梅</t>
  </si>
  <si>
    <t>6101**********566X</t>
  </si>
  <si>
    <t>150****5285</t>
  </si>
  <si>
    <t>刘旭峰</t>
  </si>
  <si>
    <t>6521**********0517</t>
  </si>
  <si>
    <t>138****2868</t>
  </si>
  <si>
    <t>胡海燕</t>
  </si>
  <si>
    <t>6501**********6441</t>
  </si>
  <si>
    <t>186****3972</t>
  </si>
  <si>
    <t>201905-202305</t>
  </si>
  <si>
    <t>彭克功</t>
  </si>
  <si>
    <t>6228**********0634</t>
  </si>
  <si>
    <t>150****8243</t>
  </si>
  <si>
    <t>李健</t>
  </si>
  <si>
    <t>6501**********2413</t>
  </si>
  <si>
    <t>177****4082</t>
  </si>
  <si>
    <t>乌鲁木齐市安耐通物流有限责任公司</t>
  </si>
  <si>
    <t>艾尼瓦尔·那麦提</t>
  </si>
  <si>
    <t>6531**********1177</t>
  </si>
  <si>
    <t>173****7009</t>
  </si>
  <si>
    <t>李明新</t>
  </si>
  <si>
    <t>6501**********2815</t>
  </si>
  <si>
    <t>139****3373</t>
  </si>
  <si>
    <t>张志</t>
  </si>
  <si>
    <t>6501**********0516</t>
  </si>
  <si>
    <t>136****3727</t>
  </si>
  <si>
    <t>吐尔洪江·艾买尔</t>
  </si>
  <si>
    <t>6531**********1032</t>
  </si>
  <si>
    <t>176****8673</t>
  </si>
  <si>
    <t>刘利</t>
  </si>
  <si>
    <t>6501**********4532</t>
  </si>
  <si>
    <t>135****9075</t>
  </si>
  <si>
    <t>新疆禧福祥环保科技有限公司</t>
  </si>
  <si>
    <t>刘治良</t>
  </si>
  <si>
    <t>1424**********6319</t>
  </si>
  <si>
    <t>153****1440</t>
  </si>
  <si>
    <t>李俊萍</t>
  </si>
  <si>
    <t>1427**********0721</t>
  </si>
  <si>
    <t>180****6797</t>
  </si>
  <si>
    <t>王军</t>
  </si>
  <si>
    <t>4105**********6515</t>
  </si>
  <si>
    <t>188****8444</t>
  </si>
  <si>
    <t>乌鲁木齐疆肴食品有限公司</t>
  </si>
  <si>
    <t>王中波</t>
  </si>
  <si>
    <t>6542**********0331</t>
  </si>
  <si>
    <t>130****6139</t>
  </si>
  <si>
    <t>黄满银</t>
  </si>
  <si>
    <t>6125**********1212</t>
  </si>
  <si>
    <t>195****4918</t>
  </si>
  <si>
    <t>202012-202305</t>
  </si>
  <si>
    <t>新疆欣业恒达塑业有限公司</t>
  </si>
  <si>
    <t>尚成峰</t>
  </si>
  <si>
    <t>6531**********261X</t>
  </si>
  <si>
    <t>157****5742</t>
  </si>
  <si>
    <t>刘继波</t>
  </si>
  <si>
    <t>3325**********127X</t>
  </si>
  <si>
    <t>188****1560</t>
  </si>
  <si>
    <t>周雨婷</t>
  </si>
  <si>
    <t>3325**********1280</t>
  </si>
  <si>
    <t>150****6643</t>
  </si>
  <si>
    <t>刘文渊</t>
  </si>
  <si>
    <t>5225**********1210</t>
  </si>
  <si>
    <t>139****8432</t>
  </si>
  <si>
    <t>王亮宇</t>
  </si>
  <si>
    <t>1404**********4415</t>
  </si>
  <si>
    <t>133****6223</t>
  </si>
  <si>
    <t>新疆满意福源商贸有限公司</t>
  </si>
  <si>
    <t>张锡登</t>
  </si>
  <si>
    <t>4128**********2581</t>
  </si>
  <si>
    <t>181****1827</t>
  </si>
  <si>
    <t>袁名风</t>
  </si>
  <si>
    <t>3708**********5218</t>
  </si>
  <si>
    <t>185****6590</t>
  </si>
  <si>
    <t>李红敏</t>
  </si>
  <si>
    <t>4128**********1026</t>
  </si>
  <si>
    <t>158****9719</t>
  </si>
  <si>
    <t>乌鲁木齐鑫展银纸业有限公司</t>
  </si>
  <si>
    <t>王海霞</t>
  </si>
  <si>
    <t>6528**********0549</t>
  </si>
  <si>
    <t>189****1066</t>
  </si>
  <si>
    <t>乌鲁木齐鑫俊祥纸业有限公司</t>
  </si>
  <si>
    <t>郭燕锋</t>
  </si>
  <si>
    <t>1304**********1316</t>
  </si>
  <si>
    <t>150****8398</t>
  </si>
  <si>
    <t>李红美</t>
  </si>
  <si>
    <t>1304**********1326</t>
  </si>
  <si>
    <t>赵英</t>
  </si>
  <si>
    <t>6541**********1366</t>
  </si>
  <si>
    <t>150****7585</t>
  </si>
  <si>
    <t>乌鲁木齐市恒昌源食品有限公司</t>
  </si>
  <si>
    <t>武小芳</t>
  </si>
  <si>
    <t>1408**********0067</t>
  </si>
  <si>
    <t>135****3565</t>
  </si>
  <si>
    <t>武定娜</t>
  </si>
  <si>
    <t>1427**********2727</t>
  </si>
  <si>
    <t>152****8021</t>
  </si>
  <si>
    <t>武燕峰</t>
  </si>
  <si>
    <t>1427**********2716</t>
  </si>
  <si>
    <t>152****6191</t>
  </si>
  <si>
    <t>崔莹莹</t>
  </si>
  <si>
    <t>1427**********2760</t>
  </si>
  <si>
    <t>132****1497</t>
  </si>
  <si>
    <t>王亚豪</t>
  </si>
  <si>
    <t>1427**********2714</t>
  </si>
  <si>
    <t>131****1792</t>
  </si>
  <si>
    <t>庞淑心</t>
  </si>
  <si>
    <t>6501**********0061</t>
  </si>
  <si>
    <t>158****0999</t>
  </si>
  <si>
    <t>禹东连</t>
  </si>
  <si>
    <t>6422**********1045</t>
  </si>
  <si>
    <t>135****3083</t>
  </si>
  <si>
    <t>武亚朋</t>
  </si>
  <si>
    <t>182****2740</t>
  </si>
  <si>
    <t>新疆西域华腾食品有限公司</t>
  </si>
  <si>
    <t>程园园</t>
  </si>
  <si>
    <t>6543**********0040</t>
  </si>
  <si>
    <t>150****7021</t>
  </si>
  <si>
    <t>姚霞霞</t>
  </si>
  <si>
    <t>6227**********5329</t>
  </si>
  <si>
    <t>151****3782</t>
  </si>
  <si>
    <t>张允领</t>
  </si>
  <si>
    <t>6527**********0732</t>
  </si>
  <si>
    <t>150****6295</t>
  </si>
  <si>
    <t>王津津</t>
  </si>
  <si>
    <t>4114**********0641</t>
  </si>
  <si>
    <t>157****8853</t>
  </si>
  <si>
    <t>周冰云</t>
  </si>
  <si>
    <t>4128**********2521</t>
  </si>
  <si>
    <t>181****3218</t>
  </si>
  <si>
    <t>王莲德</t>
  </si>
  <si>
    <t>131****6526</t>
  </si>
  <si>
    <t>刘变</t>
  </si>
  <si>
    <t>4114**********092X</t>
  </si>
  <si>
    <t>181****1057</t>
  </si>
  <si>
    <t>高娟</t>
  </si>
  <si>
    <t>4127**********2563</t>
  </si>
  <si>
    <t>186****2006</t>
  </si>
  <si>
    <t>于福琴</t>
  </si>
  <si>
    <t>6227**********2923</t>
  </si>
  <si>
    <t>152****3936</t>
  </si>
  <si>
    <t>王彩香</t>
  </si>
  <si>
    <t>6422**********2423</t>
  </si>
  <si>
    <t>181****9822</t>
  </si>
  <si>
    <t>赵映翠</t>
  </si>
  <si>
    <t>6204**********3325</t>
  </si>
  <si>
    <t>151****8663</t>
  </si>
  <si>
    <t>史引兄</t>
  </si>
  <si>
    <t>6227**********2760</t>
  </si>
  <si>
    <t>156****1970</t>
  </si>
  <si>
    <t>罗永丽</t>
  </si>
  <si>
    <t>6228**********0847</t>
  </si>
  <si>
    <t>181****0856</t>
  </si>
  <si>
    <t>席振江</t>
  </si>
  <si>
    <t>6501**********6419</t>
  </si>
  <si>
    <t>152****5154</t>
  </si>
  <si>
    <t>宋孟孟</t>
  </si>
  <si>
    <t>6501**********6423</t>
  </si>
  <si>
    <t>136****8363</t>
  </si>
  <si>
    <t>张留才</t>
  </si>
  <si>
    <t>4127**********4070</t>
  </si>
  <si>
    <t>166****6067</t>
  </si>
  <si>
    <t>胡晓波</t>
  </si>
  <si>
    <t>6501**********1913</t>
  </si>
  <si>
    <t>177****8355</t>
  </si>
  <si>
    <t>赵磊</t>
  </si>
  <si>
    <t>6527**********0716</t>
  </si>
  <si>
    <t>159****8731</t>
  </si>
  <si>
    <t>周开林</t>
  </si>
  <si>
    <t>4203**********4211</t>
  </si>
  <si>
    <t>159****9326</t>
  </si>
  <si>
    <t>谭海燕</t>
  </si>
  <si>
    <t>5113**********2226</t>
  </si>
  <si>
    <t>138****0308</t>
  </si>
  <si>
    <t>任引弟</t>
  </si>
  <si>
    <t>6224**********4464</t>
  </si>
  <si>
    <t>135****2752</t>
  </si>
  <si>
    <t>张龙</t>
  </si>
  <si>
    <t>6527**********0717</t>
  </si>
  <si>
    <t>186****8061</t>
  </si>
  <si>
    <t>田桂梅</t>
  </si>
  <si>
    <t>6223**********6507</t>
  </si>
  <si>
    <t>139****1772</t>
  </si>
  <si>
    <t>张明英</t>
  </si>
  <si>
    <t>6205**********3701</t>
  </si>
  <si>
    <t>150****1868</t>
  </si>
  <si>
    <t>胡殿霞</t>
  </si>
  <si>
    <t>6224**********6842</t>
  </si>
  <si>
    <t>130****9979</t>
  </si>
  <si>
    <t>杨玉琴</t>
  </si>
  <si>
    <t>6227**********3826</t>
  </si>
  <si>
    <t>131****7164</t>
  </si>
  <si>
    <t>张腾腾</t>
  </si>
  <si>
    <t>3422**********4561</t>
  </si>
  <si>
    <t>139****5328</t>
  </si>
  <si>
    <t>郑道举</t>
  </si>
  <si>
    <t>4129**********8254</t>
  </si>
  <si>
    <t>177****2969</t>
  </si>
  <si>
    <t>王文栋</t>
  </si>
  <si>
    <t>2321**********3235</t>
  </si>
  <si>
    <t>132****9678</t>
  </si>
  <si>
    <t>李丽</t>
  </si>
  <si>
    <t>4127**********6968</t>
  </si>
  <si>
    <t>181****6772</t>
  </si>
  <si>
    <t>郑道生</t>
  </si>
  <si>
    <t>4113**********825X</t>
  </si>
  <si>
    <t>150****4934</t>
  </si>
  <si>
    <t>燕仕平</t>
  </si>
  <si>
    <t>3421**********5316</t>
  </si>
  <si>
    <t>139****8287</t>
  </si>
  <si>
    <t>田永超</t>
  </si>
  <si>
    <t>3729**********0916</t>
  </si>
  <si>
    <t>136****8980</t>
  </si>
  <si>
    <t>6223**********8266</t>
  </si>
  <si>
    <t>182****6630</t>
  </si>
  <si>
    <t>姜金慧</t>
  </si>
  <si>
    <t>4127**********1021</t>
  </si>
  <si>
    <t>132****6489</t>
  </si>
  <si>
    <t>张桂玲</t>
  </si>
  <si>
    <t>4127**********4108</t>
  </si>
  <si>
    <t>157****7269</t>
  </si>
  <si>
    <t>新疆西电兴兵电子科技有限公司</t>
  </si>
  <si>
    <t>杨海林</t>
  </si>
  <si>
    <t>6226**********1015</t>
  </si>
  <si>
    <t>136****3831</t>
  </si>
  <si>
    <t>新疆赛利鑫达电气设备有限公司</t>
  </si>
  <si>
    <t>李娟娟</t>
  </si>
  <si>
    <t>6205**********4221</t>
  </si>
  <si>
    <t>130****5139</t>
  </si>
  <si>
    <t>张恒</t>
  </si>
  <si>
    <t>6205**********0372</t>
  </si>
  <si>
    <t>186****3280</t>
  </si>
  <si>
    <t>薛小彦</t>
  </si>
  <si>
    <t>4127**********4129</t>
  </si>
  <si>
    <t>186****0225</t>
  </si>
  <si>
    <t>周春秋</t>
  </si>
  <si>
    <t>4127**********3768</t>
  </si>
  <si>
    <t>182****6091</t>
  </si>
  <si>
    <t>王焕云</t>
  </si>
  <si>
    <t>4127**********3392</t>
  </si>
  <si>
    <t>156****8611</t>
  </si>
  <si>
    <t>周高明</t>
  </si>
  <si>
    <t>4127**********3712</t>
  </si>
  <si>
    <t>156****9134</t>
  </si>
  <si>
    <t>李江</t>
  </si>
  <si>
    <t>6205**********4237</t>
  </si>
  <si>
    <t>189****1507</t>
  </si>
  <si>
    <t>李佳昕</t>
  </si>
  <si>
    <t>6523**********0620</t>
  </si>
  <si>
    <t>132****4349</t>
  </si>
  <si>
    <t>新疆剑达福源农林科技开发有限责任公司</t>
  </si>
  <si>
    <t>周扬文</t>
  </si>
  <si>
    <t>6226**********4012</t>
  </si>
  <si>
    <t>181****2818</t>
  </si>
  <si>
    <t>白海军</t>
  </si>
  <si>
    <t>6103**********1619</t>
  </si>
  <si>
    <t>131****6055</t>
  </si>
  <si>
    <t>朱红卫</t>
  </si>
  <si>
    <t>4127**********2234</t>
  </si>
  <si>
    <t>132****1126</t>
  </si>
  <si>
    <t>李菊花</t>
  </si>
  <si>
    <t>4127**********3449</t>
  </si>
  <si>
    <t>185****4920</t>
  </si>
  <si>
    <t>杨芳霞</t>
  </si>
  <si>
    <t>6226**********4027</t>
  </si>
  <si>
    <t>152****5033</t>
  </si>
  <si>
    <t>张红</t>
  </si>
  <si>
    <t>3709**********5722</t>
  </si>
  <si>
    <t>152****3560</t>
  </si>
  <si>
    <t>贾克学</t>
  </si>
  <si>
    <t>3706**********1319</t>
  </si>
  <si>
    <t>182****7903</t>
  </si>
  <si>
    <t>刘卫</t>
  </si>
  <si>
    <t>6528**********1536</t>
  </si>
  <si>
    <t>183****1102</t>
  </si>
  <si>
    <t>褚海艳</t>
  </si>
  <si>
    <t>4127**********3023</t>
  </si>
  <si>
    <t>158****5697</t>
  </si>
  <si>
    <t>张海涛</t>
  </si>
  <si>
    <t>6523**********1610</t>
  </si>
  <si>
    <t>130****0183</t>
  </si>
  <si>
    <t>冯彦梅</t>
  </si>
  <si>
    <t>6321**********2727</t>
  </si>
  <si>
    <t>176****9751</t>
  </si>
  <si>
    <t>刘文荣</t>
  </si>
  <si>
    <t>3706**********1367</t>
  </si>
  <si>
    <t>135****0315</t>
  </si>
  <si>
    <t>雒炳其</t>
  </si>
  <si>
    <t>6205**********371x</t>
  </si>
  <si>
    <t>152****7367</t>
  </si>
  <si>
    <t>王卫东</t>
  </si>
  <si>
    <t>6501**********5318</t>
  </si>
  <si>
    <t>135****2885</t>
  </si>
  <si>
    <t>耿军</t>
  </si>
  <si>
    <t>6503**********5919</t>
  </si>
  <si>
    <t>181****4386</t>
  </si>
  <si>
    <t>努尔扎提·尼加提</t>
  </si>
  <si>
    <t>6521**********2738</t>
  </si>
  <si>
    <t>189****0795</t>
  </si>
  <si>
    <t>新疆中德输配电设备有限公司</t>
  </si>
  <si>
    <t>石三丹</t>
  </si>
  <si>
    <t>3303**********0926</t>
  </si>
  <si>
    <t>189****8009</t>
  </si>
  <si>
    <t>王飞</t>
  </si>
  <si>
    <t>6123**********0410</t>
  </si>
  <si>
    <t>182****9491</t>
  </si>
  <si>
    <t>张洪涛</t>
  </si>
  <si>
    <t>6523**********3214</t>
  </si>
  <si>
    <t>182****7262</t>
  </si>
  <si>
    <t>马斌龙</t>
  </si>
  <si>
    <t>3303**********3614</t>
  </si>
  <si>
    <t>189****8187</t>
  </si>
  <si>
    <t>达瓦·光齐克</t>
  </si>
  <si>
    <t>6542**********0013</t>
  </si>
  <si>
    <t>199****2266</t>
  </si>
  <si>
    <t>梁肖朋</t>
  </si>
  <si>
    <t>3310**********2512</t>
  </si>
  <si>
    <t>150****7784</t>
  </si>
  <si>
    <t>唐丽娟</t>
  </si>
  <si>
    <t>5110**********6746</t>
  </si>
  <si>
    <t>136****7608</t>
  </si>
  <si>
    <t>张亮</t>
  </si>
  <si>
    <t>6501**********1334</t>
  </si>
  <si>
    <t>138****8385</t>
  </si>
  <si>
    <t>陈翠凤</t>
  </si>
  <si>
    <t>4305**********6600</t>
  </si>
  <si>
    <t>133****4889</t>
  </si>
  <si>
    <t>李双双</t>
  </si>
  <si>
    <t>3422**********0150</t>
  </si>
  <si>
    <t>136****2079</t>
  </si>
  <si>
    <t>地力夏提·热合曼</t>
  </si>
  <si>
    <t>6521**********2216</t>
  </si>
  <si>
    <t>175****6829</t>
  </si>
  <si>
    <t>白志刚</t>
  </si>
  <si>
    <t>1304**********4674</t>
  </si>
  <si>
    <t>176****2397</t>
  </si>
  <si>
    <t>王旭</t>
  </si>
  <si>
    <t>3729**********2537</t>
  </si>
  <si>
    <t>199****9209</t>
  </si>
  <si>
    <t>叶斯哈提·包拉提</t>
  </si>
  <si>
    <t>195****1424</t>
  </si>
  <si>
    <t>尹有学</t>
  </si>
  <si>
    <t>6223**********055X</t>
  </si>
  <si>
    <t>181****4963</t>
  </si>
  <si>
    <t>鲁燕玲</t>
  </si>
  <si>
    <t>139****3497</t>
  </si>
  <si>
    <t>罗双龙</t>
  </si>
  <si>
    <t>6542**********3613</t>
  </si>
  <si>
    <t>180****5678</t>
  </si>
  <si>
    <t>阿布都马力克·海力力</t>
  </si>
  <si>
    <t>6529**********1737</t>
  </si>
  <si>
    <t>136****2694</t>
  </si>
  <si>
    <t>阿布都许库尔·麦麦提</t>
  </si>
  <si>
    <t>6531**********2810</t>
  </si>
  <si>
    <t>187****1736</t>
  </si>
  <si>
    <t>麦合木提·麦麦提敏</t>
  </si>
  <si>
    <t>6531**********2870</t>
  </si>
  <si>
    <t>151****8272</t>
  </si>
  <si>
    <t>许伟峰</t>
  </si>
  <si>
    <t>6104**********1718</t>
  </si>
  <si>
    <t>135****8677</t>
  </si>
  <si>
    <t>张俭林</t>
  </si>
  <si>
    <t>6226**********2311</t>
  </si>
  <si>
    <t>158****3454</t>
  </si>
  <si>
    <t>新疆新美金达食品有限公司</t>
  </si>
  <si>
    <t>张晓刚</t>
  </si>
  <si>
    <t>6101**********1819</t>
  </si>
  <si>
    <t>135****7766</t>
  </si>
  <si>
    <t>李淑秀</t>
  </si>
  <si>
    <t>6103**********7328</t>
  </si>
  <si>
    <t>173****7869</t>
  </si>
  <si>
    <t>新疆恒泰泓博建材有限公司</t>
  </si>
  <si>
    <t>李敏茹</t>
  </si>
  <si>
    <t>6523**********0329</t>
  </si>
  <si>
    <t>189****9660</t>
  </si>
  <si>
    <t>苏萍</t>
  </si>
  <si>
    <t>6501**********562X</t>
  </si>
  <si>
    <t>135****0403</t>
  </si>
  <si>
    <t>王丽</t>
  </si>
  <si>
    <t>6501**********1621</t>
  </si>
  <si>
    <t>136****1828</t>
  </si>
  <si>
    <t>马成元</t>
  </si>
  <si>
    <t>6522**********4011</t>
  </si>
  <si>
    <t>151****6950</t>
  </si>
  <si>
    <t>于国霞</t>
  </si>
  <si>
    <t>6223**********376X</t>
  </si>
  <si>
    <t>177****0251</t>
  </si>
  <si>
    <t>刘强</t>
  </si>
  <si>
    <t>6224**********5512</t>
  </si>
  <si>
    <t>186****0654</t>
  </si>
  <si>
    <t>唐博红</t>
  </si>
  <si>
    <t>6103**********6318</t>
  </si>
  <si>
    <t>181****7681</t>
  </si>
  <si>
    <t>方玉平</t>
  </si>
  <si>
    <t>6224**********133X</t>
  </si>
  <si>
    <t>150****3470</t>
  </si>
  <si>
    <t>张殿兴</t>
  </si>
  <si>
    <t>6223**********7030</t>
  </si>
  <si>
    <t>136****7225</t>
  </si>
  <si>
    <t>唐建军</t>
  </si>
  <si>
    <t>6223**********2815</t>
  </si>
  <si>
    <t>176****0952</t>
  </si>
  <si>
    <t>于文举</t>
  </si>
  <si>
    <t>6223**********6832</t>
  </si>
  <si>
    <t>150****0932</t>
  </si>
  <si>
    <t>张生祥</t>
  </si>
  <si>
    <t>6223**********2830</t>
  </si>
  <si>
    <t>182****1214</t>
  </si>
  <si>
    <t>王钰</t>
  </si>
  <si>
    <t>6223**********3119</t>
  </si>
  <si>
    <t>181****7903</t>
  </si>
  <si>
    <t>李秀莲</t>
  </si>
  <si>
    <t>6523**********1345</t>
  </si>
  <si>
    <t>182****0564</t>
  </si>
  <si>
    <t>刘辉</t>
  </si>
  <si>
    <t>6223**********2819</t>
  </si>
  <si>
    <t>147****2598</t>
  </si>
  <si>
    <t>申永海</t>
  </si>
  <si>
    <t>6223**********6191</t>
  </si>
  <si>
    <t>152****5101</t>
  </si>
  <si>
    <t>周瑞</t>
  </si>
  <si>
    <t>5109**********0935</t>
  </si>
  <si>
    <t>176****9791</t>
  </si>
  <si>
    <t>李爱军</t>
  </si>
  <si>
    <t>6224**********6312</t>
  </si>
  <si>
    <t>182****8319</t>
  </si>
  <si>
    <t>冯国富</t>
  </si>
  <si>
    <t>6223**********8257</t>
  </si>
  <si>
    <t>138****9275</t>
  </si>
  <si>
    <t>杨天平</t>
  </si>
  <si>
    <t>6222**********4014</t>
  </si>
  <si>
    <t>153****4454</t>
  </si>
  <si>
    <t>李红强</t>
  </si>
  <si>
    <t>6224**********6313</t>
  </si>
  <si>
    <t>156****3303</t>
  </si>
  <si>
    <t>王永珍</t>
  </si>
  <si>
    <t>6224**********1335</t>
  </si>
  <si>
    <t>130****7605</t>
  </si>
  <si>
    <t>马朋军</t>
  </si>
  <si>
    <t>6205**********3273</t>
  </si>
  <si>
    <t>199****8145</t>
  </si>
  <si>
    <t>吴小军</t>
  </si>
  <si>
    <t>6104**********5112</t>
  </si>
  <si>
    <t>177****9383</t>
  </si>
  <si>
    <t>马妍</t>
  </si>
  <si>
    <t>6223**********3427</t>
  </si>
  <si>
    <t>186****2295</t>
  </si>
  <si>
    <t>石祥年</t>
  </si>
  <si>
    <t>6223**********7855</t>
  </si>
  <si>
    <t>153****6577</t>
  </si>
  <si>
    <t>新疆众祥环保科技有限公司</t>
  </si>
  <si>
    <t>王宏伟</t>
  </si>
  <si>
    <t>6205**********1412</t>
  </si>
  <si>
    <t>132****1603</t>
  </si>
  <si>
    <t>马小龙</t>
  </si>
  <si>
    <t>6204**********4634</t>
  </si>
  <si>
    <t>136****4736</t>
  </si>
  <si>
    <t>沈克苗</t>
  </si>
  <si>
    <t>4130**********0952</t>
  </si>
  <si>
    <t>181****3954</t>
  </si>
  <si>
    <t>文娟</t>
  </si>
  <si>
    <t>4302**********0024</t>
  </si>
  <si>
    <t>185****0517</t>
  </si>
  <si>
    <t>杨锌宇</t>
  </si>
  <si>
    <t>6523**********0815</t>
  </si>
  <si>
    <t>178****5457</t>
  </si>
  <si>
    <t>关子建</t>
  </si>
  <si>
    <t>1305**********5373</t>
  </si>
  <si>
    <t>180****2813</t>
  </si>
  <si>
    <t>新疆德亿客食品有限公司</t>
  </si>
  <si>
    <t>王德</t>
  </si>
  <si>
    <t>6223**********3419</t>
  </si>
  <si>
    <t>189****8889</t>
  </si>
  <si>
    <t>张振涛</t>
  </si>
  <si>
    <t>3702**********5432</t>
  </si>
  <si>
    <t>131****1156</t>
  </si>
  <si>
    <t>尚海涛</t>
  </si>
  <si>
    <t>3702**********5817</t>
  </si>
  <si>
    <t>150****3857</t>
  </si>
  <si>
    <t>卢伟</t>
  </si>
  <si>
    <t>6223**********4411</t>
  </si>
  <si>
    <t>157****6889</t>
  </si>
  <si>
    <t>王生花</t>
  </si>
  <si>
    <t>6223**********8347</t>
  </si>
  <si>
    <t>185****1361</t>
  </si>
  <si>
    <t>毛梅花</t>
  </si>
  <si>
    <t>6223**********3423</t>
  </si>
  <si>
    <t>136****8981</t>
  </si>
  <si>
    <t>裴海翠</t>
  </si>
  <si>
    <t>6205**********6029</t>
  </si>
  <si>
    <t>135****2033</t>
  </si>
  <si>
    <t>刘小玲</t>
  </si>
  <si>
    <t>6523**********2529</t>
  </si>
  <si>
    <t>181****7883</t>
  </si>
  <si>
    <t>6501**********4033</t>
  </si>
  <si>
    <t>139****1815</t>
  </si>
  <si>
    <t>丁国俊</t>
  </si>
  <si>
    <t>6223**********8252</t>
  </si>
  <si>
    <t>150****6559</t>
  </si>
  <si>
    <t>杨金龙</t>
  </si>
  <si>
    <t>6223**********3432</t>
  </si>
  <si>
    <t>181****6344</t>
  </si>
  <si>
    <t>胡代森</t>
  </si>
  <si>
    <t>5123**********5275</t>
  </si>
  <si>
    <t>151****6220</t>
  </si>
  <si>
    <t>李明</t>
  </si>
  <si>
    <t>3702**********6212</t>
  </si>
  <si>
    <t>135****9416</t>
  </si>
  <si>
    <t>严雪荣</t>
  </si>
  <si>
    <t>6523**********1320</t>
  </si>
  <si>
    <t>135****2136</t>
  </si>
  <si>
    <t>吕文飞</t>
  </si>
  <si>
    <t>6540**********1435</t>
  </si>
  <si>
    <t>158****5051</t>
  </si>
  <si>
    <t>杨蕊</t>
  </si>
  <si>
    <t>6523**********1323</t>
  </si>
  <si>
    <t>133****7298</t>
  </si>
  <si>
    <t>新疆殊美冰川水有限公司</t>
  </si>
  <si>
    <t>马金女</t>
  </si>
  <si>
    <t>6205**********2425</t>
  </si>
  <si>
    <t>177****2761</t>
  </si>
  <si>
    <t>杨小梅</t>
  </si>
  <si>
    <t>6205**********2247</t>
  </si>
  <si>
    <t>159****8371</t>
  </si>
  <si>
    <t>新疆蓝巢装配式建筑科技有限公司</t>
  </si>
  <si>
    <t>邹盛辉</t>
  </si>
  <si>
    <t>3706**********4994</t>
  </si>
  <si>
    <t>181****8539</t>
  </si>
  <si>
    <t>雷阳</t>
  </si>
  <si>
    <t>5107**********2677</t>
  </si>
  <si>
    <t>186****8880</t>
  </si>
  <si>
    <t>熊勇为</t>
  </si>
  <si>
    <t>5102**********1212</t>
  </si>
  <si>
    <t>135****6865</t>
  </si>
  <si>
    <t>廖敦凯</t>
  </si>
  <si>
    <t>6542**********2417</t>
  </si>
  <si>
    <t>130****8990</t>
  </si>
  <si>
    <t>陈再炳</t>
  </si>
  <si>
    <t>6541**********3531</t>
  </si>
  <si>
    <t>138****0533</t>
  </si>
  <si>
    <t>阿那皮亚·胡皮</t>
  </si>
  <si>
    <t>6523**********5015</t>
  </si>
  <si>
    <t>158****7984</t>
  </si>
  <si>
    <t>王平</t>
  </si>
  <si>
    <t>5130**********4798</t>
  </si>
  <si>
    <t>133****2486</t>
  </si>
  <si>
    <t>杨亚霖</t>
  </si>
  <si>
    <t>6501**********0010</t>
  </si>
  <si>
    <t>166****6466</t>
  </si>
  <si>
    <t>乌鲁木齐祥和天一商贸有限公司</t>
  </si>
  <si>
    <t>廖黑女</t>
  </si>
  <si>
    <t>6123**********0422</t>
  </si>
  <si>
    <t>187****4088</t>
  </si>
  <si>
    <t>曹颖</t>
  </si>
  <si>
    <t>4128**********7622</t>
  </si>
  <si>
    <t>181****4055</t>
  </si>
  <si>
    <t>程英英</t>
  </si>
  <si>
    <t>6543**********0020</t>
  </si>
  <si>
    <t>180****6903</t>
  </si>
  <si>
    <t>杨建伟</t>
  </si>
  <si>
    <t>3708**********5213</t>
  </si>
  <si>
    <t>132****8827</t>
  </si>
  <si>
    <t>高敏</t>
  </si>
  <si>
    <t>6227**********1360</t>
  </si>
  <si>
    <t>159****5889</t>
  </si>
  <si>
    <t>马艳</t>
  </si>
  <si>
    <t>6501**********402X</t>
  </si>
  <si>
    <t>151****2454</t>
  </si>
  <si>
    <t>赵芳</t>
  </si>
  <si>
    <t>6529**********4408</t>
  </si>
  <si>
    <t>152****0765</t>
  </si>
  <si>
    <t>田花卉</t>
  </si>
  <si>
    <t>4128**********444X</t>
  </si>
  <si>
    <t>181****2203</t>
  </si>
  <si>
    <t>赵善忍</t>
  </si>
  <si>
    <t>132****1851</t>
  </si>
  <si>
    <t>王慧杰</t>
  </si>
  <si>
    <t>6541**********4623</t>
  </si>
  <si>
    <t>151****8952</t>
  </si>
  <si>
    <t>吕翠霞</t>
  </si>
  <si>
    <t>3708**********5642</t>
  </si>
  <si>
    <t>188****2893</t>
  </si>
  <si>
    <t>杨菏花</t>
  </si>
  <si>
    <t>6223**********4187</t>
  </si>
  <si>
    <t>150****6556</t>
  </si>
  <si>
    <t>马海蓉</t>
  </si>
  <si>
    <t>6223**********8409</t>
  </si>
  <si>
    <t>186****2628</t>
  </si>
  <si>
    <t>董翻过</t>
  </si>
  <si>
    <t>6227**********4266</t>
  </si>
  <si>
    <t>157****7561</t>
  </si>
  <si>
    <t>李宇</t>
  </si>
  <si>
    <t>3708**********5250</t>
  </si>
  <si>
    <t>178****8222</t>
  </si>
  <si>
    <t>新疆冠佳启迪印务有限公司</t>
  </si>
  <si>
    <t>曹中菊</t>
  </si>
  <si>
    <t>3424**********3647</t>
  </si>
  <si>
    <t>136****4466</t>
  </si>
  <si>
    <t>王虹</t>
  </si>
  <si>
    <t>6223**********8940</t>
  </si>
  <si>
    <t>136****5692</t>
  </si>
  <si>
    <t>杨延峯</t>
  </si>
  <si>
    <t>6223**********2814</t>
  </si>
  <si>
    <t>186****5988</t>
  </si>
  <si>
    <t>李伟</t>
  </si>
  <si>
    <t>6540**********2119</t>
  </si>
  <si>
    <t>136****6942</t>
  </si>
  <si>
    <t>新疆卓捷工程造价咨询有限公司乌鲁木齐分公司</t>
  </si>
  <si>
    <t>杨成亮</t>
  </si>
  <si>
    <t>6205**********3319</t>
  </si>
  <si>
    <t>183****1687</t>
  </si>
  <si>
    <t>新疆晶众广告有限公司</t>
  </si>
  <si>
    <t>刘孝金</t>
  </si>
  <si>
    <t>4102**********3034</t>
  </si>
  <si>
    <t>130****3655</t>
  </si>
  <si>
    <t>祁芳珍</t>
  </si>
  <si>
    <t>6224**********162X</t>
  </si>
  <si>
    <t>189****7793</t>
  </si>
  <si>
    <t>张丽红</t>
  </si>
  <si>
    <t>6205**********3200</t>
  </si>
  <si>
    <t>182****0891</t>
  </si>
  <si>
    <t>新疆中创未来科技有限责任公司</t>
  </si>
  <si>
    <t>何守广</t>
  </si>
  <si>
    <t>4128**********2836</t>
  </si>
  <si>
    <t>187****9843</t>
  </si>
  <si>
    <t>李贤英</t>
  </si>
  <si>
    <t>5122**********1427</t>
  </si>
  <si>
    <t>189****8998</t>
  </si>
  <si>
    <t>新疆三盛和祥科技有限公司</t>
  </si>
  <si>
    <t>杨扬</t>
  </si>
  <si>
    <t>6523**********2638</t>
  </si>
  <si>
    <t>186****6621</t>
  </si>
  <si>
    <t>陈锐</t>
  </si>
  <si>
    <t>6501**********4719</t>
  </si>
  <si>
    <t>153****8217</t>
  </si>
  <si>
    <t>马琴</t>
  </si>
  <si>
    <t>6541**********0045</t>
  </si>
  <si>
    <t>183****8898</t>
  </si>
  <si>
    <t>孟英超</t>
  </si>
  <si>
    <t>4110**********0399</t>
  </si>
  <si>
    <t>183****3512</t>
  </si>
  <si>
    <t>何红飞</t>
  </si>
  <si>
    <t>6523**********051X</t>
  </si>
  <si>
    <t>135****3644</t>
  </si>
  <si>
    <t>薛开林</t>
  </si>
  <si>
    <t>6123**********2717</t>
  </si>
  <si>
    <t>139****8506</t>
  </si>
  <si>
    <t>杨婷</t>
  </si>
  <si>
    <t>6222**********2560</t>
  </si>
  <si>
    <t>139****6575</t>
  </si>
  <si>
    <t>邓青松</t>
  </si>
  <si>
    <t>5113**********131X</t>
  </si>
  <si>
    <t>181****1089</t>
  </si>
  <si>
    <t>孙新兰</t>
  </si>
  <si>
    <t>6528**********1642</t>
  </si>
  <si>
    <t>139****2881</t>
  </si>
  <si>
    <t>李莹莹</t>
  </si>
  <si>
    <t>6205**********1400</t>
  </si>
  <si>
    <t>182****3235</t>
  </si>
  <si>
    <t>曹月婷</t>
  </si>
  <si>
    <t>6501**********0628</t>
  </si>
  <si>
    <t>189****1227</t>
  </si>
  <si>
    <t>新疆华新节能材料有限公司</t>
  </si>
  <si>
    <t>张富光</t>
  </si>
  <si>
    <t>3706**********5519</t>
  </si>
  <si>
    <t>158****7222</t>
  </si>
  <si>
    <t>崔言庆</t>
  </si>
  <si>
    <t>3706**********7438</t>
  </si>
  <si>
    <t>176****3157</t>
  </si>
  <si>
    <t>蒋辉</t>
  </si>
  <si>
    <t>5107**********8132</t>
  </si>
  <si>
    <t>183****9108</t>
  </si>
  <si>
    <t>徐贺</t>
  </si>
  <si>
    <t>3704**********4117</t>
  </si>
  <si>
    <t>135****2415</t>
  </si>
  <si>
    <t>新疆妙顺环保科技有限公司</t>
  </si>
  <si>
    <t>李剑</t>
  </si>
  <si>
    <t>4305**********0327</t>
  </si>
  <si>
    <t>136****2717</t>
  </si>
  <si>
    <t>康雯</t>
  </si>
  <si>
    <t>5101**********486X</t>
  </si>
  <si>
    <t>158****1668</t>
  </si>
  <si>
    <t>陈立</t>
  </si>
  <si>
    <t>5110**********2694</t>
  </si>
  <si>
    <t>130****7880</t>
  </si>
  <si>
    <t>张辛源</t>
  </si>
  <si>
    <t>2201**********0047</t>
  </si>
  <si>
    <t>177****1629</t>
  </si>
  <si>
    <t>王冰艳</t>
  </si>
  <si>
    <t>1427**********2842</t>
  </si>
  <si>
    <t>178****5714</t>
  </si>
  <si>
    <t>丁维</t>
  </si>
  <si>
    <t>6543**********0513</t>
  </si>
  <si>
    <t>159****0512</t>
  </si>
  <si>
    <t>新疆沃德爱里食品有限责任公司</t>
  </si>
  <si>
    <t>郑媛</t>
  </si>
  <si>
    <t>185****9683</t>
  </si>
  <si>
    <t>姜乐</t>
  </si>
  <si>
    <t>150****9065</t>
  </si>
  <si>
    <t>颉芳芳</t>
  </si>
  <si>
    <t>6205**********140X</t>
  </si>
  <si>
    <t>135****7011</t>
  </si>
  <si>
    <t>阿迪力·托合提买提</t>
  </si>
  <si>
    <t>6531**********3011</t>
  </si>
  <si>
    <t>138****4195</t>
  </si>
  <si>
    <t>吴二培</t>
  </si>
  <si>
    <t>4104**********2076</t>
  </si>
  <si>
    <t>188****2780</t>
  </si>
  <si>
    <t>努尔麦麦提·伊敏尼亚孜</t>
  </si>
  <si>
    <t>6532**********2014</t>
  </si>
  <si>
    <t>175****7690</t>
  </si>
  <si>
    <t>阿迪力·伊敏尼亚孜</t>
  </si>
  <si>
    <t>6531**********2012</t>
  </si>
  <si>
    <t>147****6036</t>
  </si>
  <si>
    <t>李梅</t>
  </si>
  <si>
    <t>5116**********024X</t>
  </si>
  <si>
    <t>187****7370</t>
  </si>
  <si>
    <t>开蒂热亚·阿斯开</t>
  </si>
  <si>
    <t>6501**********1960</t>
  </si>
  <si>
    <t>131****7305</t>
  </si>
  <si>
    <t>帕力旦·奴尔阿什</t>
  </si>
  <si>
    <t>6523**********2022</t>
  </si>
  <si>
    <t>139****0994</t>
  </si>
  <si>
    <t>买吾兰·怕热丁</t>
  </si>
  <si>
    <t>6521**********2013</t>
  </si>
  <si>
    <t>185****9602</t>
  </si>
  <si>
    <t>祖丽皮耶柯孜·艾散</t>
  </si>
  <si>
    <t>6529**********1026</t>
  </si>
  <si>
    <t>176****4426</t>
  </si>
  <si>
    <t>新疆泉生益食品有限公司</t>
  </si>
  <si>
    <t>李平香</t>
  </si>
  <si>
    <t>6223**********2841</t>
  </si>
  <si>
    <t>180****2622</t>
  </si>
  <si>
    <t>姜转雄</t>
  </si>
  <si>
    <t>6224**********3748</t>
  </si>
  <si>
    <t>135****5696</t>
  </si>
  <si>
    <t>新疆美顺达实验室设备有限公司</t>
  </si>
  <si>
    <t>赵杰</t>
  </si>
  <si>
    <t>1328**********1535</t>
  </si>
  <si>
    <t>150****2823</t>
  </si>
  <si>
    <t>新疆意向天河物流有限责任公司</t>
  </si>
  <si>
    <t>铁海东</t>
  </si>
  <si>
    <t>6501**********0310</t>
  </si>
  <si>
    <t>138****0378</t>
  </si>
  <si>
    <t>王丽莉</t>
  </si>
  <si>
    <t>6501**********3349</t>
  </si>
  <si>
    <t>133****2665</t>
  </si>
  <si>
    <t>兰红涛</t>
  </si>
  <si>
    <t>4103**********8218</t>
  </si>
  <si>
    <t>152****3273</t>
  </si>
  <si>
    <t>田晓平</t>
  </si>
  <si>
    <t>6542**********1837</t>
  </si>
  <si>
    <t>188****9900</t>
  </si>
  <si>
    <t>周军辉</t>
  </si>
  <si>
    <t>4127**********0533</t>
  </si>
  <si>
    <t>189****9968</t>
  </si>
  <si>
    <t>布鲁加·那比要拉</t>
  </si>
  <si>
    <t>6542**********1860</t>
  </si>
  <si>
    <t>189****8270</t>
  </si>
  <si>
    <t>张新平</t>
  </si>
  <si>
    <t>6525**********2126</t>
  </si>
  <si>
    <t>135****9292</t>
  </si>
  <si>
    <t>李后忠</t>
  </si>
  <si>
    <t>6525**********0610</t>
  </si>
  <si>
    <t>132****0005</t>
  </si>
  <si>
    <t>孟克</t>
  </si>
  <si>
    <t>6542**********5017</t>
  </si>
  <si>
    <t>181****2633</t>
  </si>
  <si>
    <t>刘俊义</t>
  </si>
  <si>
    <t>6501**********3232</t>
  </si>
  <si>
    <t>135****8088</t>
  </si>
  <si>
    <t>韩建文</t>
  </si>
  <si>
    <t>6523**********2519</t>
  </si>
  <si>
    <t>152****9628</t>
  </si>
  <si>
    <t>俞虎山</t>
  </si>
  <si>
    <t>6501**********4036</t>
  </si>
  <si>
    <t>133****7168</t>
  </si>
  <si>
    <t>梁勇</t>
  </si>
  <si>
    <t>6527**********2913</t>
  </si>
  <si>
    <t>131****8778</t>
  </si>
  <si>
    <t>戴丽娜</t>
  </si>
  <si>
    <t>6501**********4529</t>
  </si>
  <si>
    <t>135****6628</t>
  </si>
  <si>
    <t>刘冬梅</t>
  </si>
  <si>
    <t>6501**********1448</t>
  </si>
  <si>
    <t>138****6108</t>
  </si>
  <si>
    <t>布英塔</t>
  </si>
  <si>
    <t>6525**********002X</t>
  </si>
  <si>
    <t>135****3292</t>
  </si>
  <si>
    <t>李文娟</t>
  </si>
  <si>
    <t>4128**********5327</t>
  </si>
  <si>
    <t>186****6661</t>
  </si>
  <si>
    <t>许志刚</t>
  </si>
  <si>
    <t>4103**********6412</t>
  </si>
  <si>
    <t>177****6815</t>
  </si>
  <si>
    <t>王灿娜</t>
  </si>
  <si>
    <t>4103**********6647</t>
  </si>
  <si>
    <t>177****0706</t>
  </si>
  <si>
    <t>杨永富</t>
  </si>
  <si>
    <t>6540**********5338</t>
  </si>
  <si>
    <t>159****1585</t>
  </si>
  <si>
    <t>赵玉玲</t>
  </si>
  <si>
    <t>4127**********1447</t>
  </si>
  <si>
    <t>152****2025</t>
  </si>
  <si>
    <t>乌鲁木齐市多结果子食品有限公司</t>
  </si>
  <si>
    <t>程伟</t>
  </si>
  <si>
    <t>4127**********1435</t>
  </si>
  <si>
    <t>135****9508</t>
  </si>
  <si>
    <t>新疆久筑吉泰建材有限公司</t>
  </si>
  <si>
    <t>李生延</t>
  </si>
  <si>
    <t>6223**********6452</t>
  </si>
  <si>
    <t>139****1845</t>
  </si>
  <si>
    <t>李锐锋</t>
  </si>
  <si>
    <t>6205**********6636</t>
  </si>
  <si>
    <t>181****8118</t>
  </si>
  <si>
    <t>顾雪</t>
  </si>
  <si>
    <t>6523**********1327</t>
  </si>
  <si>
    <t>150****0456</t>
  </si>
  <si>
    <t>张莹</t>
  </si>
  <si>
    <t>6101**********096X</t>
  </si>
  <si>
    <t>135****7528</t>
  </si>
  <si>
    <t>包立萍</t>
  </si>
  <si>
    <t>6223**********5245</t>
  </si>
  <si>
    <t>151****5593</t>
  </si>
  <si>
    <t>杨昂</t>
  </si>
  <si>
    <t>4127**********261X</t>
  </si>
  <si>
    <t>150****5709</t>
  </si>
  <si>
    <t>顾玉芳</t>
  </si>
  <si>
    <t>3212**********2281</t>
  </si>
  <si>
    <t>159****2672</t>
  </si>
  <si>
    <t>乌鲁木齐新辉荣祥商贸有限公司</t>
  </si>
  <si>
    <t>王宝华</t>
  </si>
  <si>
    <t>3706**********7418</t>
  </si>
  <si>
    <t>158****4977</t>
  </si>
  <si>
    <t>202004-202305</t>
  </si>
  <si>
    <t>白雪娟</t>
  </si>
  <si>
    <t>6228**********274X</t>
  </si>
  <si>
    <t>181****6009</t>
  </si>
  <si>
    <t>王涵</t>
  </si>
  <si>
    <t>3706**********7419</t>
  </si>
  <si>
    <t>135****3028</t>
  </si>
  <si>
    <t>苗正正</t>
  </si>
  <si>
    <t>3706**********7427</t>
  </si>
  <si>
    <t>132****0526</t>
  </si>
  <si>
    <t>新疆明品时代国际贸易有限公司</t>
  </si>
  <si>
    <t>闫海娟</t>
  </si>
  <si>
    <t>6222**********5620</t>
  </si>
  <si>
    <t>166****5766</t>
  </si>
  <si>
    <t>朱贺霞</t>
  </si>
  <si>
    <t>6501**********2428</t>
  </si>
  <si>
    <t>150****6228</t>
  </si>
  <si>
    <t>董孟孟</t>
  </si>
  <si>
    <t>4127**********1427</t>
  </si>
  <si>
    <t>136****6269</t>
  </si>
  <si>
    <t>金霞</t>
  </si>
  <si>
    <t>6541**********0922</t>
  </si>
  <si>
    <t>177****6769</t>
  </si>
  <si>
    <t>李洋</t>
  </si>
  <si>
    <t>4107**********2015</t>
  </si>
  <si>
    <t>133****3935</t>
  </si>
  <si>
    <t>王彪</t>
  </si>
  <si>
    <t>6541**********0273</t>
  </si>
  <si>
    <t>130****8888</t>
  </si>
  <si>
    <t>新疆坤鉴建设工程有限公司</t>
  </si>
  <si>
    <t>邵德军</t>
  </si>
  <si>
    <t>3729**********475X</t>
  </si>
  <si>
    <t>135****9585</t>
  </si>
  <si>
    <t>陈龙</t>
  </si>
  <si>
    <t>5002**********7071</t>
  </si>
  <si>
    <t>150****0052</t>
  </si>
  <si>
    <t>晏刚</t>
  </si>
  <si>
    <t>5103**********3919</t>
  </si>
  <si>
    <t>135****5965</t>
  </si>
  <si>
    <t>李明文</t>
  </si>
  <si>
    <t>5137**********6015</t>
  </si>
  <si>
    <t>180****7679</t>
  </si>
  <si>
    <t>李红</t>
  </si>
  <si>
    <t>187****8879</t>
  </si>
  <si>
    <t>杨琳</t>
  </si>
  <si>
    <t>6521**********322X</t>
  </si>
  <si>
    <t>186****6699</t>
  </si>
  <si>
    <t>尹振东</t>
  </si>
  <si>
    <t>5109**********0413</t>
  </si>
  <si>
    <t>199****1666</t>
  </si>
  <si>
    <t>袁平</t>
  </si>
  <si>
    <t>5137**********6000</t>
  </si>
  <si>
    <t>173****5025</t>
  </si>
  <si>
    <t>李贵永</t>
  </si>
  <si>
    <t>6123**********2010</t>
  </si>
  <si>
    <t>150****0482</t>
  </si>
  <si>
    <t>赵旺</t>
  </si>
  <si>
    <t>6542**********3016</t>
  </si>
  <si>
    <t>176****8304</t>
  </si>
  <si>
    <t>袁淑琪</t>
  </si>
  <si>
    <t>4110**********6220</t>
  </si>
  <si>
    <t>178****3335</t>
  </si>
  <si>
    <t>刘兴国</t>
  </si>
  <si>
    <t>5113**********0852</t>
  </si>
  <si>
    <t>158****9053</t>
  </si>
  <si>
    <t>新疆西域皇后食品有限公司</t>
  </si>
  <si>
    <t>田燕燕</t>
  </si>
  <si>
    <t>6422**********264X</t>
  </si>
  <si>
    <t>173****7897</t>
  </si>
  <si>
    <t>孙伟刚</t>
  </si>
  <si>
    <t>4128**********6936</t>
  </si>
  <si>
    <t>132****3608</t>
  </si>
  <si>
    <t>李玉婷</t>
  </si>
  <si>
    <t>4127**********7123</t>
  </si>
  <si>
    <t>152****3012</t>
  </si>
  <si>
    <t>靳学明</t>
  </si>
  <si>
    <t>1422**********6017</t>
  </si>
  <si>
    <t>176****8063</t>
  </si>
  <si>
    <t>刘燕燕</t>
  </si>
  <si>
    <t>6531**********0968</t>
  </si>
  <si>
    <t>187****2731</t>
  </si>
  <si>
    <t>4128**********5023</t>
  </si>
  <si>
    <t>181****0139</t>
  </si>
  <si>
    <t>于延华</t>
  </si>
  <si>
    <t>2301**********3243</t>
  </si>
  <si>
    <t>132****8678</t>
  </si>
  <si>
    <t>乌鲁木齐诚信聚成粮油有限公司</t>
  </si>
  <si>
    <t>周海霞</t>
  </si>
  <si>
    <t>4127**********7244</t>
  </si>
  <si>
    <t>185****5917</t>
  </si>
  <si>
    <t>新疆多艺彩新型材料有限公司</t>
  </si>
  <si>
    <t>曹秋岩</t>
  </si>
  <si>
    <t>4127**********1449</t>
  </si>
  <si>
    <t>185****3950</t>
  </si>
  <si>
    <t>新疆跃达建设有限责任公司</t>
  </si>
  <si>
    <t>张新军</t>
  </si>
  <si>
    <t>6523**********3811</t>
  </si>
  <si>
    <t>136****0548</t>
  </si>
  <si>
    <t>陈谋捷</t>
  </si>
  <si>
    <t>3501**********3317</t>
  </si>
  <si>
    <t>186****2268</t>
  </si>
  <si>
    <t>新疆鑫水现代水利工程有限公司</t>
  </si>
  <si>
    <t>文春梅</t>
  </si>
  <si>
    <t>6529**********4021</t>
  </si>
  <si>
    <t>180****1915</t>
  </si>
  <si>
    <t>米尔夏提·吐尔逊</t>
  </si>
  <si>
    <t>6501**********403X</t>
  </si>
  <si>
    <t>185****7764</t>
  </si>
  <si>
    <t>库热西江·吾守尔</t>
  </si>
  <si>
    <t>6501**********1618</t>
  </si>
  <si>
    <t>189****5298</t>
  </si>
  <si>
    <t>艾则孜·吉力力</t>
  </si>
  <si>
    <t>6529**********2590</t>
  </si>
  <si>
    <t>135****8482</t>
  </si>
  <si>
    <t>艾山江·阿不都拉</t>
  </si>
  <si>
    <t>6523**********0814</t>
  </si>
  <si>
    <t>136****9557</t>
  </si>
  <si>
    <t>排祖拉·斯马依力</t>
  </si>
  <si>
    <t>6530**********0458</t>
  </si>
  <si>
    <t>185****4417</t>
  </si>
  <si>
    <t>买买提江·艾外都</t>
  </si>
  <si>
    <t>6521**********091X</t>
  </si>
  <si>
    <t>156****3052</t>
  </si>
  <si>
    <t>卡合曼·吾买尔</t>
  </si>
  <si>
    <t>6501**********0637</t>
  </si>
  <si>
    <t>189****2585</t>
  </si>
  <si>
    <t>陈玉东</t>
  </si>
  <si>
    <t>4127**********8351</t>
  </si>
  <si>
    <t>151****6509</t>
  </si>
  <si>
    <t>韩资源</t>
  </si>
  <si>
    <t>4127**********3012</t>
  </si>
  <si>
    <t>153****8044</t>
  </si>
  <si>
    <t>古丽博司旦·艾比布里</t>
  </si>
  <si>
    <t>6501**********0728</t>
  </si>
  <si>
    <t>150****3649</t>
  </si>
  <si>
    <t>马木提江·卡热</t>
  </si>
  <si>
    <t>6530**********0878</t>
  </si>
  <si>
    <t>189****0250</t>
  </si>
  <si>
    <t>余启珍</t>
  </si>
  <si>
    <t>6528**********2920</t>
  </si>
  <si>
    <t>152****9051</t>
  </si>
  <si>
    <t>崔晨</t>
  </si>
  <si>
    <t>6540**********0748</t>
  </si>
  <si>
    <t>159****6067</t>
  </si>
  <si>
    <t>姜治会</t>
  </si>
  <si>
    <t>5115**********4887</t>
  </si>
  <si>
    <t>158****9072</t>
  </si>
  <si>
    <t>刘江</t>
  </si>
  <si>
    <t>6531**********2520</t>
  </si>
  <si>
    <t>150****3917</t>
  </si>
  <si>
    <t>刘亚娟</t>
  </si>
  <si>
    <t>6222**********4027</t>
  </si>
  <si>
    <t>188****4619</t>
  </si>
  <si>
    <t>莫克</t>
  </si>
  <si>
    <t>4323**********6875</t>
  </si>
  <si>
    <t>186****0591</t>
  </si>
  <si>
    <t>铁阿卜都</t>
  </si>
  <si>
    <t>6229**********0291</t>
  </si>
  <si>
    <t>183****1070</t>
  </si>
  <si>
    <t>赵芳芳</t>
  </si>
  <si>
    <t>6227**********3821</t>
  </si>
  <si>
    <t>136****5811</t>
  </si>
  <si>
    <t>支生伟</t>
  </si>
  <si>
    <t>6224**********5212</t>
  </si>
  <si>
    <t>185****2361</t>
  </si>
  <si>
    <t>赵京浩</t>
  </si>
  <si>
    <t>1301**********0753</t>
  </si>
  <si>
    <t>132****9964</t>
  </si>
  <si>
    <t>魏冬梅</t>
  </si>
  <si>
    <t>6222**********3625</t>
  </si>
  <si>
    <t>186****6029</t>
  </si>
  <si>
    <t>王振邦</t>
  </si>
  <si>
    <t>6224**********4818</t>
  </si>
  <si>
    <t>冶秉瑞</t>
  </si>
  <si>
    <t>6321**********0413</t>
  </si>
  <si>
    <t>136****1976</t>
  </si>
  <si>
    <t>朱清云</t>
  </si>
  <si>
    <t>3408**********1970</t>
  </si>
  <si>
    <t>130****7387</t>
  </si>
  <si>
    <t>克尤木·别克</t>
  </si>
  <si>
    <t>6501**********3298</t>
  </si>
  <si>
    <t>133****2213</t>
  </si>
  <si>
    <t>新疆合邦信息技术有限公司</t>
  </si>
  <si>
    <t>毕云飞</t>
  </si>
  <si>
    <t>6501**********1915</t>
  </si>
  <si>
    <t>180****6877</t>
  </si>
  <si>
    <t>买迪尼阿衣▪买苏提</t>
  </si>
  <si>
    <t>6521**********0025</t>
  </si>
  <si>
    <t>180****3123</t>
  </si>
  <si>
    <t>新疆润森工贸有限公司</t>
  </si>
  <si>
    <t>杨婉婉</t>
  </si>
  <si>
    <t>6422**********3223</t>
  </si>
  <si>
    <t>132****7221</t>
  </si>
  <si>
    <t>郝小平</t>
  </si>
  <si>
    <t>6422**********0845</t>
  </si>
  <si>
    <t>136****0425</t>
  </si>
  <si>
    <t>新疆磊落商贸有限公司</t>
  </si>
  <si>
    <t>朱娜</t>
  </si>
  <si>
    <t>6531**********2529</t>
  </si>
  <si>
    <t>186****2106</t>
  </si>
  <si>
    <t>新疆荣佳伟业日用品制造有限责任公司</t>
  </si>
  <si>
    <t>郭超</t>
  </si>
  <si>
    <t>1427**********2018</t>
  </si>
  <si>
    <t>176****2543</t>
  </si>
  <si>
    <t>车平</t>
  </si>
  <si>
    <t>2203**********084X</t>
  </si>
  <si>
    <t>135****9770</t>
  </si>
  <si>
    <t>新疆鑫塔永顺工程机械设备有限公司</t>
  </si>
  <si>
    <t>仝庆福</t>
  </si>
  <si>
    <t>3729**********5258</t>
  </si>
  <si>
    <t>136****8588</t>
  </si>
  <si>
    <t>刘勇星</t>
  </si>
  <si>
    <t>158****8889</t>
  </si>
  <si>
    <t>徐超</t>
  </si>
  <si>
    <t>4226**********8114</t>
  </si>
  <si>
    <t>136****8309</t>
  </si>
  <si>
    <t>苏堪进</t>
  </si>
  <si>
    <t>3729**********4912</t>
  </si>
  <si>
    <t>130****4445</t>
  </si>
  <si>
    <t>宫现格</t>
  </si>
  <si>
    <t>3729**********6018</t>
  </si>
  <si>
    <t>135****6239</t>
  </si>
  <si>
    <t>仝保亮</t>
  </si>
  <si>
    <t>3729**********5837</t>
  </si>
  <si>
    <t>150****6582</t>
  </si>
  <si>
    <t>郭刚</t>
  </si>
  <si>
    <t>6523**********3519</t>
  </si>
  <si>
    <t>152****8057</t>
  </si>
  <si>
    <t>苏琼玲</t>
  </si>
  <si>
    <t>3505**********9224</t>
  </si>
  <si>
    <t>132****0966</t>
  </si>
  <si>
    <t>蒋宏</t>
  </si>
  <si>
    <t>6532**********0024</t>
  </si>
  <si>
    <t>189****3533</t>
  </si>
  <si>
    <t>杨富程</t>
  </si>
  <si>
    <t>5002**********798X</t>
  </si>
  <si>
    <t>151****5753</t>
  </si>
  <si>
    <t>何小惠</t>
  </si>
  <si>
    <t>6527**********1048</t>
  </si>
  <si>
    <t>136****7833</t>
  </si>
  <si>
    <t>常燕姣</t>
  </si>
  <si>
    <t>3729**********5429</t>
  </si>
  <si>
    <t>135****9783</t>
  </si>
  <si>
    <t>方传江</t>
  </si>
  <si>
    <t>6523**********2532</t>
  </si>
  <si>
    <t>187****9297</t>
  </si>
  <si>
    <t>周泽</t>
  </si>
  <si>
    <t>5113**********321X</t>
  </si>
  <si>
    <t>181****8036</t>
  </si>
  <si>
    <t>辛增荣</t>
  </si>
  <si>
    <t>2310**********3731</t>
  </si>
  <si>
    <t>130****7938</t>
  </si>
  <si>
    <t>新疆金砂诚泰工业科技有限公司</t>
  </si>
  <si>
    <t>刘伟</t>
  </si>
  <si>
    <t>4113**********0414</t>
  </si>
  <si>
    <t>176****3311</t>
  </si>
  <si>
    <t>何生江</t>
  </si>
  <si>
    <t>6403**********0037</t>
  </si>
  <si>
    <t>158****0193</t>
  </si>
  <si>
    <t>马吉源</t>
  </si>
  <si>
    <t>6542**********395X</t>
  </si>
  <si>
    <t>136****5030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</si>
</sst>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  <numFmt numFmtId="178" formatCode="0_ "/>
    <numFmt numFmtId="179" formatCode="0.00_);[Red]\(0.00\)"/>
  </numFmts>
  <fonts count="32">
    <font>
      <sz val="11"/>
      <color indexed="8"/>
      <name val="宋体"/>
      <charset val="134"/>
    </font>
    <font>
      <sz val="11"/>
      <color indexed="8"/>
      <name val="Arial"/>
      <charset val="134"/>
    </font>
    <font>
      <sz val="11"/>
      <color indexed="8"/>
      <name val="黑体"/>
      <charset val="134"/>
    </font>
    <font>
      <b/>
      <sz val="21"/>
      <name val="SimSun"/>
      <charset val="134"/>
    </font>
    <font>
      <sz val="9"/>
      <name val="FangSong"/>
      <charset val="134"/>
    </font>
    <font>
      <sz val="7"/>
      <color indexed="8"/>
      <name val="Arial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204"/>
    </font>
    <font>
      <sz val="10"/>
      <name val="宋体"/>
      <charset val="1"/>
    </font>
    <font>
      <sz val="10"/>
      <color indexed="63"/>
      <name val="宋体"/>
      <charset val="134"/>
    </font>
    <font>
      <sz val="12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0"/>
      <name val="FangSong"/>
      <charset val="134"/>
    </font>
    <font>
      <sz val="7"/>
      <name val="FangSong"/>
      <charset val="134"/>
    </font>
    <font>
      <sz val="9"/>
      <name val="宋体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2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3" fillId="2" borderId="26" applyNumberFormat="0" applyAlignment="0" applyProtection="0">
      <alignment vertical="center"/>
    </xf>
    <xf numFmtId="0" fontId="24" fillId="2" borderId="22" applyNumberFormat="0" applyAlignment="0" applyProtection="0">
      <alignment vertical="center"/>
    </xf>
    <xf numFmtId="0" fontId="25" fillId="8" borderId="27" applyNumberFormat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255" wrapText="1"/>
    </xf>
    <xf numFmtId="1" fontId="5" fillId="0" borderId="5" xfId="0" applyNumberFormat="1" applyFont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/>
    </xf>
    <xf numFmtId="177" fontId="7" fillId="0" borderId="7" xfId="5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178" fontId="7" fillId="0" borderId="7" xfId="5" applyNumberFormat="1" applyFont="1" applyFill="1" applyBorder="1" applyAlignment="1">
      <alignment horizontal="center" vertical="center" wrapText="1"/>
    </xf>
    <xf numFmtId="178" fontId="7" fillId="0" borderId="10" xfId="5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178" fontId="7" fillId="0" borderId="10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179" fontId="7" fillId="0" borderId="7" xfId="0" applyNumberFormat="1" applyFont="1" applyFill="1" applyBorder="1" applyAlignment="1">
      <alignment horizontal="center" vertical="center" wrapText="1"/>
    </xf>
    <xf numFmtId="9" fontId="7" fillId="0" borderId="7" xfId="0" applyNumberFormat="1" applyFont="1" applyFill="1" applyBorder="1" applyAlignment="1">
      <alignment horizontal="center" vertical="center" wrapText="1"/>
    </xf>
    <xf numFmtId="179" fontId="7" fillId="0" borderId="7" xfId="5" applyNumberFormat="1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7" fillId="0" borderId="7" xfId="0" applyFont="1" applyFill="1" applyBorder="1" applyAlignment="1">
      <alignment horizontal="left" vertical="top" wrapText="1"/>
    </xf>
    <xf numFmtId="178" fontId="6" fillId="0" borderId="7" xfId="5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49" fontId="7" fillId="0" borderId="7" xfId="5" applyNumberFormat="1" applyFont="1" applyFill="1" applyBorder="1" applyAlignment="1">
      <alignment horizontal="center" vertical="center" wrapText="1"/>
    </xf>
    <xf numFmtId="178" fontId="6" fillId="0" borderId="7" xfId="0" applyNumberFormat="1" applyFont="1" applyFill="1" applyBorder="1" applyAlignment="1">
      <alignment horizontal="center" vertical="center" wrapText="1"/>
    </xf>
    <xf numFmtId="49" fontId="7" fillId="0" borderId="1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9" fillId="0" borderId="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top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9" fontId="6" fillId="0" borderId="1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left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5"/>
  <sheetViews>
    <sheetView tabSelected="1" zoomScale="85" zoomScaleNormal="85" topLeftCell="A261" workbookViewId="0">
      <selection activeCell="Y270" sqref="Y270"/>
    </sheetView>
  </sheetViews>
  <sheetFormatPr defaultColWidth="10.25" defaultRowHeight="14.25"/>
  <cols>
    <col min="1" max="1" width="3.875" style="1" customWidth="1"/>
    <col min="2" max="2" width="16.025" style="1" customWidth="1"/>
    <col min="3" max="3" width="6.75833333333333" style="1" customWidth="1"/>
    <col min="4" max="4" width="4.375" style="1" customWidth="1"/>
    <col min="5" max="5" width="18.8166666666667" style="1" customWidth="1"/>
    <col min="6" max="6" width="12.7916666666667" style="1" customWidth="1"/>
    <col min="7" max="7" width="10.875" style="1" customWidth="1"/>
    <col min="8" max="8" width="8.375" style="1" customWidth="1"/>
    <col min="9" max="9" width="7.125" style="1" customWidth="1"/>
    <col min="10" max="10" width="8.875" style="1" customWidth="1"/>
    <col min="11" max="11" width="7.875" style="1" customWidth="1"/>
    <col min="12" max="12" width="8.125" style="1" customWidth="1"/>
    <col min="13" max="13" width="11.125" style="1" customWidth="1"/>
    <col min="14" max="14" width="8.125" style="1" customWidth="1"/>
    <col min="15" max="15" width="7.875" style="1" customWidth="1"/>
    <col min="16" max="16" width="8.875" style="1" customWidth="1"/>
    <col min="17" max="17" width="2.125" style="1" customWidth="1"/>
    <col min="18" max="18" width="7.875" style="1" customWidth="1"/>
    <col min="19" max="19" width="8.25" style="1" customWidth="1"/>
    <col min="20" max="20" width="9.625" style="1" customWidth="1"/>
    <col min="21" max="21" width="15" style="1" customWidth="1"/>
    <col min="22" max="22" width="6.375" style="1" customWidth="1"/>
    <col min="23" max="16384" width="10.25" style="1"/>
  </cols>
  <sheetData>
    <row r="1" ht="13.5" spans="1:2">
      <c r="A1" s="2" t="s">
        <v>0</v>
      </c>
      <c r="B1" s="2"/>
    </row>
    <row r="2" ht="37.5" customHeight="1" spans="1:2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ht="25.35" customHeight="1" spans="1:22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7" t="s">
        <v>8</v>
      </c>
      <c r="H3" s="5" t="s">
        <v>9</v>
      </c>
      <c r="I3" s="5"/>
      <c r="J3" s="5" t="s">
        <v>10</v>
      </c>
      <c r="K3" s="5"/>
      <c r="L3" s="5"/>
      <c r="M3" s="5"/>
      <c r="N3" s="5" t="s">
        <v>11</v>
      </c>
      <c r="O3" s="5"/>
      <c r="P3" s="5"/>
      <c r="Q3" s="5"/>
      <c r="R3" s="5"/>
      <c r="S3" s="5" t="s">
        <v>12</v>
      </c>
      <c r="T3" s="5" t="s">
        <v>13</v>
      </c>
      <c r="U3" s="5" t="s">
        <v>14</v>
      </c>
      <c r="V3" s="44" t="s">
        <v>15</v>
      </c>
    </row>
    <row r="4" ht="74.85" customHeight="1" spans="1:22">
      <c r="A4" s="8"/>
      <c r="B4" s="9"/>
      <c r="C4" s="9"/>
      <c r="D4" s="9"/>
      <c r="E4" s="10"/>
      <c r="F4" s="10"/>
      <c r="G4" s="10"/>
      <c r="H4" s="9" t="s">
        <v>16</v>
      </c>
      <c r="I4" s="9" t="s">
        <v>17</v>
      </c>
      <c r="J4" s="9" t="s">
        <v>18</v>
      </c>
      <c r="K4" s="9" t="s">
        <v>19</v>
      </c>
      <c r="L4" s="35" t="s">
        <v>20</v>
      </c>
      <c r="M4" s="9" t="s">
        <v>21</v>
      </c>
      <c r="N4" s="9" t="s">
        <v>22</v>
      </c>
      <c r="O4" s="9" t="s">
        <v>23</v>
      </c>
      <c r="P4" s="9" t="s">
        <v>24</v>
      </c>
      <c r="Q4" s="9" t="s">
        <v>21</v>
      </c>
      <c r="R4" s="9"/>
      <c r="S4" s="9"/>
      <c r="T4" s="9"/>
      <c r="U4" s="9"/>
      <c r="V4" s="45"/>
    </row>
    <row r="5" ht="16.15" customHeight="1" spans="1:22">
      <c r="A5" s="11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1">
        <v>12</v>
      </c>
      <c r="M5" s="36" t="s">
        <v>25</v>
      </c>
      <c r="N5" s="11">
        <v>14</v>
      </c>
      <c r="O5" s="11">
        <v>15</v>
      </c>
      <c r="P5" s="11">
        <v>16</v>
      </c>
      <c r="Q5" s="36" t="s">
        <v>26</v>
      </c>
      <c r="R5" s="36"/>
      <c r="S5" s="11">
        <v>18</v>
      </c>
      <c r="T5" s="36" t="s">
        <v>27</v>
      </c>
      <c r="U5" s="11">
        <v>20</v>
      </c>
      <c r="V5" s="46">
        <v>21</v>
      </c>
    </row>
    <row r="6" ht="24.9" customHeight="1" spans="1:22">
      <c r="A6" s="12">
        <v>1</v>
      </c>
      <c r="B6" s="13" t="s">
        <v>28</v>
      </c>
      <c r="C6" s="14" t="s">
        <v>29</v>
      </c>
      <c r="D6" s="14" t="s">
        <v>30</v>
      </c>
      <c r="E6" s="15" t="s">
        <v>31</v>
      </c>
      <c r="F6" s="14" t="s">
        <v>32</v>
      </c>
      <c r="G6" s="14" t="s">
        <v>33</v>
      </c>
      <c r="H6" s="14">
        <v>6407</v>
      </c>
      <c r="I6" s="14">
        <v>7089</v>
      </c>
      <c r="J6" s="14">
        <f t="shared" ref="J6:J69" si="0">H6*0.16</f>
        <v>1025.12</v>
      </c>
      <c r="K6" s="14">
        <f>I6*0.09</f>
        <v>638.01</v>
      </c>
      <c r="L6" s="14">
        <f>ROUND(H6*0.005,2)</f>
        <v>32.04</v>
      </c>
      <c r="M6" s="37">
        <f t="shared" ref="M6:M47" si="1">J6+K6+L6</f>
        <v>1695.17</v>
      </c>
      <c r="N6" s="14">
        <f>H6*0.08</f>
        <v>512.56</v>
      </c>
      <c r="O6" s="14">
        <f>I6*0.02</f>
        <v>141.78</v>
      </c>
      <c r="P6" s="14">
        <f>L6</f>
        <v>32.04</v>
      </c>
      <c r="Q6" s="37">
        <f>N6+O6+P6</f>
        <v>686.38</v>
      </c>
      <c r="R6" s="37"/>
      <c r="S6" s="47">
        <v>1</v>
      </c>
      <c r="T6" s="14">
        <f t="shared" ref="T6:T69" si="2">M6+Q6</f>
        <v>2381.55</v>
      </c>
      <c r="U6" s="48" t="s">
        <v>34</v>
      </c>
      <c r="V6" s="49">
        <f t="shared" ref="V6:V9" si="3">(MID(U6,8,4)-LEFT(U6,4))*12+RIGHT(U6,2)-MID(U6,5,2)+1</f>
        <v>23</v>
      </c>
    </row>
    <row r="7" ht="24.9" customHeight="1" spans="1:22">
      <c r="A7" s="12">
        <v>2</v>
      </c>
      <c r="B7" s="16" t="s">
        <v>35</v>
      </c>
      <c r="C7" s="13" t="s">
        <v>36</v>
      </c>
      <c r="D7" s="13" t="s">
        <v>37</v>
      </c>
      <c r="E7" s="15" t="s">
        <v>38</v>
      </c>
      <c r="F7" s="17" t="s">
        <v>39</v>
      </c>
      <c r="G7" s="14" t="s">
        <v>40</v>
      </c>
      <c r="H7" s="14">
        <v>6438</v>
      </c>
      <c r="I7" s="14"/>
      <c r="J7" s="14">
        <f t="shared" si="0"/>
        <v>1030.08</v>
      </c>
      <c r="K7" s="14"/>
      <c r="L7" s="14"/>
      <c r="M7" s="37">
        <f t="shared" si="1"/>
        <v>1030.08</v>
      </c>
      <c r="N7" s="38"/>
      <c r="O7" s="38"/>
      <c r="P7" s="38"/>
      <c r="Q7" s="37"/>
      <c r="R7" s="37"/>
      <c r="S7" s="47">
        <v>1</v>
      </c>
      <c r="T7" s="14">
        <f t="shared" si="2"/>
        <v>1030.08</v>
      </c>
      <c r="U7" s="37" t="s">
        <v>41</v>
      </c>
      <c r="V7" s="49">
        <f t="shared" si="3"/>
        <v>22</v>
      </c>
    </row>
    <row r="8" ht="24.9" customHeight="1" spans="1:22">
      <c r="A8" s="12">
        <v>3</v>
      </c>
      <c r="B8" s="18"/>
      <c r="C8" s="13" t="s">
        <v>42</v>
      </c>
      <c r="D8" s="13" t="s">
        <v>37</v>
      </c>
      <c r="E8" s="15" t="s">
        <v>43</v>
      </c>
      <c r="F8" s="17" t="s">
        <v>44</v>
      </c>
      <c r="G8" s="14" t="s">
        <v>40</v>
      </c>
      <c r="H8" s="14">
        <v>4563</v>
      </c>
      <c r="I8" s="14"/>
      <c r="J8" s="14">
        <f t="shared" si="0"/>
        <v>730.08</v>
      </c>
      <c r="K8" s="14"/>
      <c r="L8" s="14"/>
      <c r="M8" s="37">
        <f t="shared" si="1"/>
        <v>730.08</v>
      </c>
      <c r="N8" s="39"/>
      <c r="O8" s="39"/>
      <c r="P8" s="39"/>
      <c r="Q8" s="37"/>
      <c r="R8" s="37"/>
      <c r="S8" s="47">
        <v>1</v>
      </c>
      <c r="T8" s="14">
        <f t="shared" si="2"/>
        <v>730.08</v>
      </c>
      <c r="U8" s="37" t="s">
        <v>45</v>
      </c>
      <c r="V8" s="49">
        <f t="shared" si="3"/>
        <v>14</v>
      </c>
    </row>
    <row r="9" ht="24.9" customHeight="1" spans="1:22">
      <c r="A9" s="12">
        <v>4</v>
      </c>
      <c r="B9" s="18"/>
      <c r="C9" s="13" t="s">
        <v>46</v>
      </c>
      <c r="D9" s="13" t="s">
        <v>30</v>
      </c>
      <c r="E9" s="15" t="s">
        <v>47</v>
      </c>
      <c r="F9" s="17" t="s">
        <v>48</v>
      </c>
      <c r="G9" s="14" t="s">
        <v>40</v>
      </c>
      <c r="H9" s="14">
        <v>5464</v>
      </c>
      <c r="I9" s="14"/>
      <c r="J9" s="14">
        <f t="shared" si="0"/>
        <v>874.24</v>
      </c>
      <c r="K9" s="14"/>
      <c r="L9" s="14"/>
      <c r="M9" s="37">
        <f t="shared" si="1"/>
        <v>874.24</v>
      </c>
      <c r="N9" s="39"/>
      <c r="O9" s="39"/>
      <c r="P9" s="39"/>
      <c r="Q9" s="37"/>
      <c r="R9" s="37"/>
      <c r="S9" s="47">
        <v>1</v>
      </c>
      <c r="T9" s="14">
        <f t="shared" si="2"/>
        <v>874.24</v>
      </c>
      <c r="U9" s="37" t="s">
        <v>45</v>
      </c>
      <c r="V9" s="49">
        <f t="shared" si="3"/>
        <v>14</v>
      </c>
    </row>
    <row r="10" ht="24.9" customHeight="1" spans="1:22">
      <c r="A10" s="12">
        <v>5</v>
      </c>
      <c r="B10" s="18"/>
      <c r="C10" s="13" t="s">
        <v>49</v>
      </c>
      <c r="D10" s="13" t="s">
        <v>37</v>
      </c>
      <c r="E10" s="15" t="s">
        <v>50</v>
      </c>
      <c r="F10" s="17" t="s">
        <v>51</v>
      </c>
      <c r="G10" s="14" t="s">
        <v>40</v>
      </c>
      <c r="H10" s="14">
        <v>6000</v>
      </c>
      <c r="I10" s="14"/>
      <c r="J10" s="14">
        <f t="shared" si="0"/>
        <v>960</v>
      </c>
      <c r="K10" s="14"/>
      <c r="L10" s="14"/>
      <c r="M10" s="37">
        <f t="shared" si="1"/>
        <v>960</v>
      </c>
      <c r="N10" s="39"/>
      <c r="O10" s="39"/>
      <c r="P10" s="39"/>
      <c r="Q10" s="37"/>
      <c r="R10" s="37"/>
      <c r="S10" s="47">
        <v>1</v>
      </c>
      <c r="T10" s="14">
        <f t="shared" si="2"/>
        <v>960</v>
      </c>
      <c r="U10" s="37" t="s">
        <v>52</v>
      </c>
      <c r="V10" s="49">
        <f>(MID(U10,8,4)-LEFT(U10,4))*12+RIGHT(U10,2)-MID(U10,5,2)+1-24</f>
        <v>9</v>
      </c>
    </row>
    <row r="11" ht="24.9" customHeight="1" spans="1:22">
      <c r="A11" s="12">
        <v>6</v>
      </c>
      <c r="B11" s="19"/>
      <c r="C11" s="13" t="s">
        <v>53</v>
      </c>
      <c r="D11" s="13" t="s">
        <v>37</v>
      </c>
      <c r="E11" s="15" t="s">
        <v>54</v>
      </c>
      <c r="F11" s="17" t="s">
        <v>55</v>
      </c>
      <c r="G11" s="14" t="s">
        <v>40</v>
      </c>
      <c r="H11" s="14">
        <v>4500</v>
      </c>
      <c r="I11" s="14"/>
      <c r="J11" s="14">
        <f t="shared" si="0"/>
        <v>720</v>
      </c>
      <c r="K11" s="14"/>
      <c r="L11" s="14"/>
      <c r="M11" s="37">
        <f t="shared" si="1"/>
        <v>720</v>
      </c>
      <c r="N11" s="39"/>
      <c r="O11" s="39"/>
      <c r="P11" s="39"/>
      <c r="Q11" s="37"/>
      <c r="R11" s="37"/>
      <c r="S11" s="47">
        <v>1</v>
      </c>
      <c r="T11" s="14">
        <f t="shared" si="2"/>
        <v>720</v>
      </c>
      <c r="U11" s="37" t="s">
        <v>56</v>
      </c>
      <c r="V11" s="49">
        <f t="shared" ref="V11:V20" si="4">(MID(U11,8,4)-LEFT(U11,4))*12+RIGHT(U11,2)-MID(U11,5,2)+1</f>
        <v>1</v>
      </c>
    </row>
    <row r="12" ht="24.9" customHeight="1" spans="1:22">
      <c r="A12" s="12">
        <v>7</v>
      </c>
      <c r="B12" s="13" t="s">
        <v>57</v>
      </c>
      <c r="C12" s="13" t="s">
        <v>58</v>
      </c>
      <c r="D12" s="13" t="s">
        <v>37</v>
      </c>
      <c r="E12" s="15" t="s">
        <v>59</v>
      </c>
      <c r="F12" s="20" t="s">
        <v>60</v>
      </c>
      <c r="G12" s="14" t="s">
        <v>40</v>
      </c>
      <c r="H12" s="21">
        <v>4253</v>
      </c>
      <c r="I12" s="13"/>
      <c r="J12" s="19">
        <f t="shared" si="0"/>
        <v>680.48</v>
      </c>
      <c r="K12" s="40"/>
      <c r="L12" s="13"/>
      <c r="M12" s="37">
        <f t="shared" si="1"/>
        <v>680.48</v>
      </c>
      <c r="N12" s="41"/>
      <c r="O12" s="19"/>
      <c r="P12" s="39"/>
      <c r="Q12" s="37"/>
      <c r="R12" s="37"/>
      <c r="S12" s="47">
        <v>1</v>
      </c>
      <c r="T12" s="14">
        <f t="shared" si="2"/>
        <v>680.48</v>
      </c>
      <c r="U12" s="37" t="s">
        <v>41</v>
      </c>
      <c r="V12" s="49">
        <f t="shared" si="4"/>
        <v>22</v>
      </c>
    </row>
    <row r="13" ht="24.9" customHeight="1" spans="1:22">
      <c r="A13" s="12">
        <v>8</v>
      </c>
      <c r="B13" s="16" t="s">
        <v>61</v>
      </c>
      <c r="C13" s="13" t="s">
        <v>62</v>
      </c>
      <c r="D13" s="22" t="s">
        <v>30</v>
      </c>
      <c r="E13" s="15" t="s">
        <v>63</v>
      </c>
      <c r="F13" s="17" t="s">
        <v>64</v>
      </c>
      <c r="G13" s="14" t="s">
        <v>40</v>
      </c>
      <c r="H13" s="23">
        <v>4253</v>
      </c>
      <c r="I13" s="42"/>
      <c r="J13" s="19">
        <f t="shared" si="0"/>
        <v>680.48</v>
      </c>
      <c r="K13" s="40"/>
      <c r="L13" s="13"/>
      <c r="M13" s="37">
        <f t="shared" si="1"/>
        <v>680.48</v>
      </c>
      <c r="N13" s="41"/>
      <c r="O13" s="19"/>
      <c r="P13" s="39"/>
      <c r="Q13" s="37"/>
      <c r="R13" s="37"/>
      <c r="S13" s="47">
        <v>1</v>
      </c>
      <c r="T13" s="14">
        <f t="shared" si="2"/>
        <v>680.48</v>
      </c>
      <c r="U13" s="37" t="s">
        <v>41</v>
      </c>
      <c r="V13" s="49">
        <f t="shared" si="4"/>
        <v>22</v>
      </c>
    </row>
    <row r="14" ht="24.9" customHeight="1" spans="1:22">
      <c r="A14" s="12">
        <v>9</v>
      </c>
      <c r="B14" s="18"/>
      <c r="C14" s="13" t="s">
        <v>65</v>
      </c>
      <c r="D14" s="13" t="s">
        <v>37</v>
      </c>
      <c r="E14" s="15" t="s">
        <v>66</v>
      </c>
      <c r="F14" s="17" t="s">
        <v>67</v>
      </c>
      <c r="G14" s="14" t="s">
        <v>40</v>
      </c>
      <c r="H14" s="23">
        <v>4253</v>
      </c>
      <c r="I14" s="13"/>
      <c r="J14" s="19">
        <f t="shared" si="0"/>
        <v>680.48</v>
      </c>
      <c r="K14" s="40"/>
      <c r="L14" s="13"/>
      <c r="M14" s="37">
        <f t="shared" si="1"/>
        <v>680.48</v>
      </c>
      <c r="N14" s="41"/>
      <c r="O14" s="19"/>
      <c r="P14" s="39"/>
      <c r="Q14" s="37"/>
      <c r="R14" s="37"/>
      <c r="S14" s="47">
        <v>1</v>
      </c>
      <c r="T14" s="14">
        <f t="shared" si="2"/>
        <v>680.48</v>
      </c>
      <c r="U14" s="37" t="s">
        <v>68</v>
      </c>
      <c r="V14" s="49">
        <f t="shared" si="4"/>
        <v>21</v>
      </c>
    </row>
    <row r="15" ht="24.9" customHeight="1" spans="1:22">
      <c r="A15" s="12">
        <v>10</v>
      </c>
      <c r="B15" s="18"/>
      <c r="C15" s="13" t="s">
        <v>69</v>
      </c>
      <c r="D15" s="13" t="s">
        <v>30</v>
      </c>
      <c r="E15" s="15" t="s">
        <v>70</v>
      </c>
      <c r="F15" s="17" t="s">
        <v>71</v>
      </c>
      <c r="G15" s="14" t="s">
        <v>40</v>
      </c>
      <c r="H15" s="23">
        <v>4253</v>
      </c>
      <c r="I15" s="13"/>
      <c r="J15" s="19">
        <f t="shared" si="0"/>
        <v>680.48</v>
      </c>
      <c r="K15" s="40"/>
      <c r="L15" s="13"/>
      <c r="M15" s="37">
        <f t="shared" si="1"/>
        <v>680.48</v>
      </c>
      <c r="N15" s="41"/>
      <c r="O15" s="19"/>
      <c r="P15" s="39"/>
      <c r="Q15" s="37"/>
      <c r="R15" s="37"/>
      <c r="S15" s="47">
        <v>1</v>
      </c>
      <c r="T15" s="14">
        <f t="shared" si="2"/>
        <v>680.48</v>
      </c>
      <c r="U15" s="37" t="s">
        <v>68</v>
      </c>
      <c r="V15" s="49">
        <f t="shared" si="4"/>
        <v>21</v>
      </c>
    </row>
    <row r="16" ht="24.9" customHeight="1" spans="1:22">
      <c r="A16" s="12">
        <v>11</v>
      </c>
      <c r="B16" s="18"/>
      <c r="C16" s="13" t="s">
        <v>72</v>
      </c>
      <c r="D16" s="22" t="s">
        <v>37</v>
      </c>
      <c r="E16" s="15" t="s">
        <v>73</v>
      </c>
      <c r="F16" s="17" t="s">
        <v>74</v>
      </c>
      <c r="G16" s="14" t="s">
        <v>40</v>
      </c>
      <c r="H16" s="23">
        <v>4253</v>
      </c>
      <c r="I16" s="42"/>
      <c r="J16" s="19">
        <f t="shared" si="0"/>
        <v>680.48</v>
      </c>
      <c r="K16" s="40"/>
      <c r="L16" s="13"/>
      <c r="M16" s="37">
        <f t="shared" si="1"/>
        <v>680.48</v>
      </c>
      <c r="N16" s="41"/>
      <c r="O16" s="19"/>
      <c r="P16" s="39"/>
      <c r="Q16" s="37"/>
      <c r="R16" s="37"/>
      <c r="S16" s="47">
        <v>1</v>
      </c>
      <c r="T16" s="14">
        <f t="shared" si="2"/>
        <v>680.48</v>
      </c>
      <c r="U16" s="37" t="s">
        <v>68</v>
      </c>
      <c r="V16" s="49">
        <f t="shared" si="4"/>
        <v>21</v>
      </c>
    </row>
    <row r="17" ht="24.9" customHeight="1" spans="1:22">
      <c r="A17" s="12">
        <v>12</v>
      </c>
      <c r="B17" s="18"/>
      <c r="C17" s="13" t="s">
        <v>75</v>
      </c>
      <c r="D17" s="13" t="s">
        <v>30</v>
      </c>
      <c r="E17" s="15" t="s">
        <v>76</v>
      </c>
      <c r="F17" s="17" t="s">
        <v>77</v>
      </c>
      <c r="G17" s="14" t="s">
        <v>40</v>
      </c>
      <c r="H17" s="24">
        <v>4253</v>
      </c>
      <c r="I17" s="13"/>
      <c r="J17" s="19">
        <f t="shared" si="0"/>
        <v>680.48</v>
      </c>
      <c r="K17" s="40"/>
      <c r="L17" s="13"/>
      <c r="M17" s="37">
        <f t="shared" si="1"/>
        <v>680.48</v>
      </c>
      <c r="N17" s="41"/>
      <c r="O17" s="19"/>
      <c r="P17" s="39"/>
      <c r="Q17" s="37"/>
      <c r="R17" s="37"/>
      <c r="S17" s="47">
        <v>1</v>
      </c>
      <c r="T17" s="14">
        <f t="shared" si="2"/>
        <v>680.48</v>
      </c>
      <c r="U17" s="37" t="s">
        <v>41</v>
      </c>
      <c r="V17" s="49">
        <f t="shared" si="4"/>
        <v>22</v>
      </c>
    </row>
    <row r="18" ht="24.9" customHeight="1" spans="1:22">
      <c r="A18" s="12">
        <v>13</v>
      </c>
      <c r="B18" s="13" t="s">
        <v>78</v>
      </c>
      <c r="C18" s="13" t="s">
        <v>79</v>
      </c>
      <c r="D18" s="13" t="s">
        <v>30</v>
      </c>
      <c r="E18" s="15" t="s">
        <v>80</v>
      </c>
      <c r="F18" s="17" t="s">
        <v>81</v>
      </c>
      <c r="G18" s="14" t="s">
        <v>40</v>
      </c>
      <c r="H18" s="21">
        <v>4253</v>
      </c>
      <c r="I18" s="13"/>
      <c r="J18" s="19">
        <f t="shared" si="0"/>
        <v>680.48</v>
      </c>
      <c r="K18" s="40"/>
      <c r="L18" s="13"/>
      <c r="M18" s="37">
        <f t="shared" si="1"/>
        <v>680.48</v>
      </c>
      <c r="N18" s="41"/>
      <c r="O18" s="19"/>
      <c r="P18" s="39"/>
      <c r="Q18" s="37"/>
      <c r="R18" s="37"/>
      <c r="S18" s="47">
        <v>1</v>
      </c>
      <c r="T18" s="14">
        <f t="shared" si="2"/>
        <v>680.48</v>
      </c>
      <c r="U18" s="37" t="s">
        <v>82</v>
      </c>
      <c r="V18" s="49">
        <f t="shared" si="4"/>
        <v>36</v>
      </c>
    </row>
    <row r="19" ht="24.9" customHeight="1" spans="1:22">
      <c r="A19" s="12">
        <v>14</v>
      </c>
      <c r="B19" s="16" t="s">
        <v>83</v>
      </c>
      <c r="C19" s="13" t="s">
        <v>84</v>
      </c>
      <c r="D19" s="13" t="s">
        <v>37</v>
      </c>
      <c r="E19" s="15" t="s">
        <v>80</v>
      </c>
      <c r="F19" s="17" t="s">
        <v>85</v>
      </c>
      <c r="G19" s="14" t="s">
        <v>40</v>
      </c>
      <c r="H19" s="23">
        <v>4253</v>
      </c>
      <c r="I19" s="13"/>
      <c r="J19" s="19">
        <f t="shared" si="0"/>
        <v>680.48</v>
      </c>
      <c r="K19" s="40"/>
      <c r="L19" s="13"/>
      <c r="M19" s="37">
        <f t="shared" si="1"/>
        <v>680.48</v>
      </c>
      <c r="N19" s="41"/>
      <c r="O19" s="19"/>
      <c r="P19" s="39"/>
      <c r="Q19" s="37"/>
      <c r="R19" s="37"/>
      <c r="S19" s="47">
        <v>1</v>
      </c>
      <c r="T19" s="14">
        <f t="shared" si="2"/>
        <v>680.48</v>
      </c>
      <c r="U19" s="37" t="s">
        <v>41</v>
      </c>
      <c r="V19" s="49">
        <f t="shared" si="4"/>
        <v>22</v>
      </c>
    </row>
    <row r="20" ht="24.9" customHeight="1" spans="1:22">
      <c r="A20" s="12">
        <v>15</v>
      </c>
      <c r="B20" s="18"/>
      <c r="C20" s="13" t="s">
        <v>86</v>
      </c>
      <c r="D20" s="13" t="s">
        <v>30</v>
      </c>
      <c r="E20" s="25" t="s">
        <v>87</v>
      </c>
      <c r="F20" s="17" t="s">
        <v>88</v>
      </c>
      <c r="G20" s="26" t="s">
        <v>40</v>
      </c>
      <c r="H20" s="23">
        <v>4253</v>
      </c>
      <c r="I20" s="39"/>
      <c r="J20" s="14">
        <f t="shared" si="0"/>
        <v>680.48</v>
      </c>
      <c r="K20" s="39"/>
      <c r="L20" s="39"/>
      <c r="M20" s="37">
        <f t="shared" si="1"/>
        <v>680.48</v>
      </c>
      <c r="N20" s="39"/>
      <c r="O20" s="39"/>
      <c r="P20" s="39"/>
      <c r="Q20" s="37"/>
      <c r="R20" s="37"/>
      <c r="S20" s="47">
        <v>1</v>
      </c>
      <c r="T20" s="14">
        <f t="shared" si="2"/>
        <v>680.48</v>
      </c>
      <c r="U20" s="37" t="s">
        <v>68</v>
      </c>
      <c r="V20" s="49">
        <f t="shared" si="4"/>
        <v>21</v>
      </c>
    </row>
    <row r="21" ht="24.9" customHeight="1" spans="1:22">
      <c r="A21" s="12">
        <v>16</v>
      </c>
      <c r="B21" s="16" t="s">
        <v>89</v>
      </c>
      <c r="C21" s="13" t="s">
        <v>90</v>
      </c>
      <c r="D21" s="13" t="s">
        <v>30</v>
      </c>
      <c r="E21" s="15" t="s">
        <v>91</v>
      </c>
      <c r="F21" s="27" t="s">
        <v>92</v>
      </c>
      <c r="G21" s="14" t="s">
        <v>40</v>
      </c>
      <c r="H21" s="21">
        <v>5000</v>
      </c>
      <c r="I21" s="13"/>
      <c r="J21" s="19">
        <f t="shared" si="0"/>
        <v>800</v>
      </c>
      <c r="K21" s="40"/>
      <c r="L21" s="13"/>
      <c r="M21" s="37">
        <f t="shared" si="1"/>
        <v>800</v>
      </c>
      <c r="N21" s="41"/>
      <c r="O21" s="19"/>
      <c r="P21" s="39"/>
      <c r="Q21" s="37"/>
      <c r="R21" s="37"/>
      <c r="S21" s="47">
        <v>1</v>
      </c>
      <c r="T21" s="14">
        <f t="shared" si="2"/>
        <v>800</v>
      </c>
      <c r="U21" s="37" t="s">
        <v>93</v>
      </c>
      <c r="V21" s="49">
        <f>(MID(U21,8,4)-LEFT(U21,4))*12+RIGHT(U21,2)-MID(U21,5,2)+1-4</f>
        <v>28</v>
      </c>
    </row>
    <row r="22" ht="24.9" customHeight="1" spans="1:22">
      <c r="A22" s="12">
        <v>17</v>
      </c>
      <c r="B22" s="18"/>
      <c r="C22" s="13" t="s">
        <v>94</v>
      </c>
      <c r="D22" s="22" t="s">
        <v>37</v>
      </c>
      <c r="E22" s="15" t="s">
        <v>95</v>
      </c>
      <c r="F22" s="25" t="s">
        <v>96</v>
      </c>
      <c r="G22" s="14" t="s">
        <v>40</v>
      </c>
      <c r="H22" s="21">
        <v>4253</v>
      </c>
      <c r="I22" s="42"/>
      <c r="J22" s="19">
        <f t="shared" si="0"/>
        <v>680.48</v>
      </c>
      <c r="K22" s="40"/>
      <c r="L22" s="13"/>
      <c r="M22" s="37">
        <f t="shared" si="1"/>
        <v>680.48</v>
      </c>
      <c r="N22" s="41"/>
      <c r="O22" s="19"/>
      <c r="P22" s="39"/>
      <c r="Q22" s="37"/>
      <c r="R22" s="37"/>
      <c r="S22" s="47">
        <v>1</v>
      </c>
      <c r="T22" s="14">
        <f t="shared" si="2"/>
        <v>680.48</v>
      </c>
      <c r="U22" s="37" t="s">
        <v>93</v>
      </c>
      <c r="V22" s="49">
        <f>(MID(U22,8,4)-LEFT(U22,4))*12+RIGHT(U22,2)-MID(U22,5,2)+1-4</f>
        <v>28</v>
      </c>
    </row>
    <row r="23" ht="24.9" customHeight="1" spans="1:22">
      <c r="A23" s="12">
        <v>18</v>
      </c>
      <c r="B23" s="19"/>
      <c r="C23" s="13" t="s">
        <v>97</v>
      </c>
      <c r="D23" s="13" t="s">
        <v>30</v>
      </c>
      <c r="E23" s="15" t="s">
        <v>98</v>
      </c>
      <c r="F23" s="25" t="s">
        <v>99</v>
      </c>
      <c r="G23" s="14" t="s">
        <v>40</v>
      </c>
      <c r="H23" s="21">
        <v>5000</v>
      </c>
      <c r="I23" s="13"/>
      <c r="J23" s="19">
        <f t="shared" si="0"/>
        <v>800</v>
      </c>
      <c r="K23" s="40"/>
      <c r="L23" s="13"/>
      <c r="M23" s="37">
        <f t="shared" si="1"/>
        <v>800</v>
      </c>
      <c r="N23" s="41"/>
      <c r="O23" s="19"/>
      <c r="P23" s="39"/>
      <c r="Q23" s="37"/>
      <c r="R23" s="37"/>
      <c r="S23" s="47">
        <v>1</v>
      </c>
      <c r="T23" s="14">
        <f t="shared" si="2"/>
        <v>800</v>
      </c>
      <c r="U23" s="37" t="s">
        <v>100</v>
      </c>
      <c r="V23" s="49">
        <f>(MID(U23,8,4)-LEFT(U23,4))*12+RIGHT(U23,2)-MID(U23,5,2)+1-1</f>
        <v>19</v>
      </c>
    </row>
    <row r="24" ht="24.9" customHeight="1" spans="1:22">
      <c r="A24" s="12">
        <v>19</v>
      </c>
      <c r="B24" s="28" t="s">
        <v>101</v>
      </c>
      <c r="C24" s="13" t="s">
        <v>102</v>
      </c>
      <c r="D24" s="13" t="s">
        <v>37</v>
      </c>
      <c r="E24" s="15" t="s">
        <v>103</v>
      </c>
      <c r="F24" s="14" t="s">
        <v>104</v>
      </c>
      <c r="G24" s="14" t="s">
        <v>40</v>
      </c>
      <c r="H24" s="21">
        <v>4444</v>
      </c>
      <c r="I24" s="13"/>
      <c r="J24" s="19">
        <f t="shared" si="0"/>
        <v>711.04</v>
      </c>
      <c r="K24" s="40"/>
      <c r="L24" s="13"/>
      <c r="M24" s="37">
        <f t="shared" si="1"/>
        <v>711.04</v>
      </c>
      <c r="N24" s="41"/>
      <c r="O24" s="19"/>
      <c r="P24" s="39"/>
      <c r="Q24" s="37"/>
      <c r="R24" s="37"/>
      <c r="S24" s="47">
        <v>1</v>
      </c>
      <c r="T24" s="14">
        <f t="shared" si="2"/>
        <v>711.04</v>
      </c>
      <c r="U24" s="37" t="s">
        <v>105</v>
      </c>
      <c r="V24" s="49">
        <f t="shared" ref="V24:V42" si="5">(MID(U24,8,4)-LEFT(U24,4))*12+RIGHT(U24,2)-MID(U24,5,2)+1</f>
        <v>27</v>
      </c>
    </row>
    <row r="25" ht="24.9" customHeight="1" spans="1:22">
      <c r="A25" s="12">
        <v>20</v>
      </c>
      <c r="B25" s="29"/>
      <c r="C25" s="13" t="s">
        <v>106</v>
      </c>
      <c r="D25" s="22" t="s">
        <v>30</v>
      </c>
      <c r="E25" s="15" t="s">
        <v>107</v>
      </c>
      <c r="F25" s="17" t="s">
        <v>108</v>
      </c>
      <c r="G25" s="14" t="s">
        <v>40</v>
      </c>
      <c r="H25" s="21">
        <v>4987</v>
      </c>
      <c r="I25" s="42"/>
      <c r="J25" s="19">
        <f t="shared" si="0"/>
        <v>797.92</v>
      </c>
      <c r="K25" s="40"/>
      <c r="L25" s="13"/>
      <c r="M25" s="37">
        <f t="shared" si="1"/>
        <v>797.92</v>
      </c>
      <c r="N25" s="41"/>
      <c r="O25" s="19"/>
      <c r="P25" s="39"/>
      <c r="Q25" s="37"/>
      <c r="R25" s="37"/>
      <c r="S25" s="47">
        <v>1</v>
      </c>
      <c r="T25" s="14">
        <f t="shared" si="2"/>
        <v>797.92</v>
      </c>
      <c r="U25" s="37" t="s">
        <v>105</v>
      </c>
      <c r="V25" s="49">
        <f t="shared" si="5"/>
        <v>27</v>
      </c>
    </row>
    <row r="26" ht="24.9" customHeight="1" spans="1:22">
      <c r="A26" s="12">
        <v>21</v>
      </c>
      <c r="B26" s="29"/>
      <c r="C26" s="13" t="s">
        <v>109</v>
      </c>
      <c r="D26" s="13" t="s">
        <v>37</v>
      </c>
      <c r="E26" s="15" t="s">
        <v>110</v>
      </c>
      <c r="F26" s="13" t="s">
        <v>111</v>
      </c>
      <c r="G26" s="14" t="s">
        <v>40</v>
      </c>
      <c r="H26" s="23">
        <v>6032</v>
      </c>
      <c r="I26" s="13"/>
      <c r="J26" s="19">
        <f t="shared" si="0"/>
        <v>965.12</v>
      </c>
      <c r="K26" s="40"/>
      <c r="L26" s="13"/>
      <c r="M26" s="37">
        <f t="shared" si="1"/>
        <v>965.12</v>
      </c>
      <c r="N26" s="41"/>
      <c r="O26" s="19"/>
      <c r="P26" s="39"/>
      <c r="Q26" s="37"/>
      <c r="R26" s="37"/>
      <c r="S26" s="47">
        <v>1</v>
      </c>
      <c r="T26" s="14">
        <f t="shared" si="2"/>
        <v>965.12</v>
      </c>
      <c r="U26" s="37" t="s">
        <v>68</v>
      </c>
      <c r="V26" s="49">
        <f t="shared" si="5"/>
        <v>21</v>
      </c>
    </row>
    <row r="27" ht="24.9" customHeight="1" spans="1:22">
      <c r="A27" s="12">
        <v>22</v>
      </c>
      <c r="B27" s="29"/>
      <c r="C27" s="13" t="s">
        <v>112</v>
      </c>
      <c r="D27" s="13" t="s">
        <v>30</v>
      </c>
      <c r="E27" s="15" t="s">
        <v>113</v>
      </c>
      <c r="F27" s="13" t="s">
        <v>114</v>
      </c>
      <c r="G27" s="14" t="s">
        <v>40</v>
      </c>
      <c r="H27" s="21">
        <v>4892</v>
      </c>
      <c r="I27" s="13"/>
      <c r="J27" s="19">
        <f t="shared" si="0"/>
        <v>782.72</v>
      </c>
      <c r="K27" s="40"/>
      <c r="L27" s="13"/>
      <c r="M27" s="37">
        <f t="shared" si="1"/>
        <v>782.72</v>
      </c>
      <c r="N27" s="41"/>
      <c r="O27" s="19"/>
      <c r="P27" s="39"/>
      <c r="Q27" s="37"/>
      <c r="R27" s="37"/>
      <c r="S27" s="47">
        <v>1</v>
      </c>
      <c r="T27" s="14">
        <f t="shared" si="2"/>
        <v>782.72</v>
      </c>
      <c r="U27" s="37" t="s">
        <v>100</v>
      </c>
      <c r="V27" s="49">
        <f t="shared" si="5"/>
        <v>20</v>
      </c>
    </row>
    <row r="28" ht="24.9" customHeight="1" spans="1:22">
      <c r="A28" s="12">
        <v>23</v>
      </c>
      <c r="B28" s="29"/>
      <c r="C28" s="13" t="s">
        <v>115</v>
      </c>
      <c r="D28" s="22" t="s">
        <v>30</v>
      </c>
      <c r="E28" s="15" t="s">
        <v>107</v>
      </c>
      <c r="F28" s="13" t="s">
        <v>116</v>
      </c>
      <c r="G28" s="14" t="s">
        <v>40</v>
      </c>
      <c r="H28" s="21">
        <v>4556</v>
      </c>
      <c r="I28" s="42"/>
      <c r="J28" s="19">
        <f t="shared" si="0"/>
        <v>728.96</v>
      </c>
      <c r="K28" s="40"/>
      <c r="L28" s="13"/>
      <c r="M28" s="37">
        <f t="shared" si="1"/>
        <v>728.96</v>
      </c>
      <c r="N28" s="41"/>
      <c r="O28" s="19"/>
      <c r="P28" s="39"/>
      <c r="Q28" s="37"/>
      <c r="R28" s="37"/>
      <c r="S28" s="47">
        <v>1</v>
      </c>
      <c r="T28" s="14">
        <f t="shared" si="2"/>
        <v>728.96</v>
      </c>
      <c r="U28" s="37" t="s">
        <v>100</v>
      </c>
      <c r="V28" s="49">
        <f t="shared" si="5"/>
        <v>20</v>
      </c>
    </row>
    <row r="29" ht="24.9" customHeight="1" spans="1:22">
      <c r="A29" s="12">
        <v>24</v>
      </c>
      <c r="B29" s="29"/>
      <c r="C29" s="13" t="s">
        <v>117</v>
      </c>
      <c r="D29" s="13" t="s">
        <v>30</v>
      </c>
      <c r="E29" s="15" t="s">
        <v>118</v>
      </c>
      <c r="F29" s="17" t="s">
        <v>119</v>
      </c>
      <c r="G29" s="14" t="s">
        <v>40</v>
      </c>
      <c r="H29" s="21">
        <v>4958</v>
      </c>
      <c r="I29" s="13"/>
      <c r="J29" s="19">
        <f t="shared" si="0"/>
        <v>793.28</v>
      </c>
      <c r="K29" s="40"/>
      <c r="L29" s="13"/>
      <c r="M29" s="37">
        <f t="shared" si="1"/>
        <v>793.28</v>
      </c>
      <c r="N29" s="41"/>
      <c r="O29" s="19"/>
      <c r="P29" s="39"/>
      <c r="Q29" s="37"/>
      <c r="R29" s="37"/>
      <c r="S29" s="47">
        <v>1</v>
      </c>
      <c r="T29" s="14">
        <f t="shared" si="2"/>
        <v>793.28</v>
      </c>
      <c r="U29" s="37" t="s">
        <v>100</v>
      </c>
      <c r="V29" s="49">
        <f t="shared" si="5"/>
        <v>20</v>
      </c>
    </row>
    <row r="30" ht="24.9" customHeight="1" spans="1:22">
      <c r="A30" s="12">
        <v>25</v>
      </c>
      <c r="B30" s="29"/>
      <c r="C30" s="13" t="s">
        <v>120</v>
      </c>
      <c r="D30" s="13" t="s">
        <v>30</v>
      </c>
      <c r="E30" s="15" t="s">
        <v>121</v>
      </c>
      <c r="F30" s="13" t="s">
        <v>122</v>
      </c>
      <c r="G30" s="14" t="s">
        <v>40</v>
      </c>
      <c r="H30" s="21">
        <v>4967</v>
      </c>
      <c r="I30" s="19"/>
      <c r="J30" s="19">
        <f t="shared" si="0"/>
        <v>794.72</v>
      </c>
      <c r="K30" s="40"/>
      <c r="L30" s="13"/>
      <c r="M30" s="37">
        <f t="shared" si="1"/>
        <v>794.72</v>
      </c>
      <c r="N30" s="41"/>
      <c r="O30" s="19"/>
      <c r="P30" s="39"/>
      <c r="Q30" s="37"/>
      <c r="R30" s="37"/>
      <c r="S30" s="47">
        <v>1</v>
      </c>
      <c r="T30" s="14">
        <f t="shared" si="2"/>
        <v>794.72</v>
      </c>
      <c r="U30" s="37" t="s">
        <v>123</v>
      </c>
      <c r="V30" s="49">
        <f t="shared" si="5"/>
        <v>15</v>
      </c>
    </row>
    <row r="31" ht="24.9" customHeight="1" spans="1:22">
      <c r="A31" s="12">
        <v>26</v>
      </c>
      <c r="B31" s="29"/>
      <c r="C31" s="13" t="s">
        <v>124</v>
      </c>
      <c r="D31" s="13" t="s">
        <v>37</v>
      </c>
      <c r="E31" s="15" t="s">
        <v>125</v>
      </c>
      <c r="F31" s="13" t="s">
        <v>126</v>
      </c>
      <c r="G31" s="14" t="s">
        <v>40</v>
      </c>
      <c r="H31" s="21">
        <v>4696</v>
      </c>
      <c r="I31" s="19"/>
      <c r="J31" s="19">
        <f t="shared" si="0"/>
        <v>751.36</v>
      </c>
      <c r="K31" s="40"/>
      <c r="L31" s="13"/>
      <c r="M31" s="37">
        <f t="shared" si="1"/>
        <v>751.36</v>
      </c>
      <c r="N31" s="41"/>
      <c r="O31" s="19"/>
      <c r="P31" s="39"/>
      <c r="Q31" s="37"/>
      <c r="R31" s="37"/>
      <c r="S31" s="47">
        <v>1</v>
      </c>
      <c r="T31" s="14">
        <f t="shared" si="2"/>
        <v>751.36</v>
      </c>
      <c r="U31" s="37" t="s">
        <v>123</v>
      </c>
      <c r="V31" s="49">
        <f t="shared" si="5"/>
        <v>15</v>
      </c>
    </row>
    <row r="32" ht="24.9" customHeight="1" spans="1:22">
      <c r="A32" s="12">
        <v>27</v>
      </c>
      <c r="B32" s="30"/>
      <c r="C32" s="19" t="s">
        <v>127</v>
      </c>
      <c r="D32" s="22" t="s">
        <v>30</v>
      </c>
      <c r="E32" s="15" t="s">
        <v>128</v>
      </c>
      <c r="F32" s="13" t="s">
        <v>129</v>
      </c>
      <c r="G32" s="14" t="s">
        <v>40</v>
      </c>
      <c r="H32" s="21">
        <v>4564</v>
      </c>
      <c r="I32" s="19"/>
      <c r="J32" s="19">
        <f t="shared" si="0"/>
        <v>730.24</v>
      </c>
      <c r="K32" s="40"/>
      <c r="L32" s="13"/>
      <c r="M32" s="37">
        <f t="shared" si="1"/>
        <v>730.24</v>
      </c>
      <c r="N32" s="41"/>
      <c r="O32" s="19"/>
      <c r="P32" s="39"/>
      <c r="Q32" s="37"/>
      <c r="R32" s="37"/>
      <c r="S32" s="47">
        <v>1</v>
      </c>
      <c r="T32" s="14">
        <f t="shared" si="2"/>
        <v>730.24</v>
      </c>
      <c r="U32" s="37" t="s">
        <v>130</v>
      </c>
      <c r="V32" s="49">
        <f t="shared" si="5"/>
        <v>11</v>
      </c>
    </row>
    <row r="33" ht="24.9" customHeight="1" spans="1:22">
      <c r="A33" s="12">
        <v>28</v>
      </c>
      <c r="B33" s="16" t="s">
        <v>131</v>
      </c>
      <c r="C33" s="19" t="s">
        <v>132</v>
      </c>
      <c r="D33" s="19" t="s">
        <v>30</v>
      </c>
      <c r="E33" s="15" t="s">
        <v>133</v>
      </c>
      <c r="F33" s="25" t="s">
        <v>134</v>
      </c>
      <c r="G33" s="14" t="s">
        <v>40</v>
      </c>
      <c r="H33" s="31">
        <v>4253</v>
      </c>
      <c r="I33" s="43"/>
      <c r="J33" s="19">
        <f t="shared" si="0"/>
        <v>680.48</v>
      </c>
      <c r="K33" s="40"/>
      <c r="L33" s="13"/>
      <c r="M33" s="37">
        <f t="shared" si="1"/>
        <v>680.48</v>
      </c>
      <c r="N33" s="41"/>
      <c r="O33" s="19"/>
      <c r="P33" s="39"/>
      <c r="Q33" s="37"/>
      <c r="R33" s="37"/>
      <c r="S33" s="47">
        <v>1</v>
      </c>
      <c r="T33" s="14">
        <f t="shared" si="2"/>
        <v>680.48</v>
      </c>
      <c r="U33" s="37" t="s">
        <v>135</v>
      </c>
      <c r="V33" s="49">
        <f t="shared" si="5"/>
        <v>19</v>
      </c>
    </row>
    <row r="34" ht="24.9" customHeight="1" spans="1:22">
      <c r="A34" s="12">
        <v>29</v>
      </c>
      <c r="B34" s="19"/>
      <c r="C34" s="13" t="s">
        <v>136</v>
      </c>
      <c r="D34" s="13" t="s">
        <v>37</v>
      </c>
      <c r="E34" s="15" t="s">
        <v>137</v>
      </c>
      <c r="F34" s="25" t="s">
        <v>138</v>
      </c>
      <c r="G34" s="14" t="s">
        <v>40</v>
      </c>
      <c r="H34" s="31">
        <v>4253</v>
      </c>
      <c r="I34" s="43"/>
      <c r="J34" s="19">
        <f t="shared" si="0"/>
        <v>680.48</v>
      </c>
      <c r="K34" s="40"/>
      <c r="L34" s="13"/>
      <c r="M34" s="37">
        <f t="shared" si="1"/>
        <v>680.48</v>
      </c>
      <c r="N34" s="41"/>
      <c r="O34" s="19"/>
      <c r="P34" s="39"/>
      <c r="Q34" s="37"/>
      <c r="R34" s="37"/>
      <c r="S34" s="47">
        <v>1</v>
      </c>
      <c r="T34" s="14">
        <f t="shared" si="2"/>
        <v>680.48</v>
      </c>
      <c r="U34" s="37" t="s">
        <v>139</v>
      </c>
      <c r="V34" s="49">
        <f t="shared" si="5"/>
        <v>4</v>
      </c>
    </row>
    <row r="35" ht="24.9" customHeight="1" spans="1:22">
      <c r="A35" s="12">
        <v>30</v>
      </c>
      <c r="B35" s="16" t="s">
        <v>140</v>
      </c>
      <c r="C35" s="13" t="s">
        <v>141</v>
      </c>
      <c r="D35" s="13" t="s">
        <v>30</v>
      </c>
      <c r="E35" s="15" t="s">
        <v>142</v>
      </c>
      <c r="F35" s="17" t="s">
        <v>143</v>
      </c>
      <c r="G35" s="14" t="s">
        <v>40</v>
      </c>
      <c r="H35" s="32">
        <v>5100</v>
      </c>
      <c r="I35" s="13"/>
      <c r="J35" s="19">
        <f t="shared" si="0"/>
        <v>816</v>
      </c>
      <c r="K35" s="40"/>
      <c r="L35" s="13"/>
      <c r="M35" s="37">
        <f t="shared" si="1"/>
        <v>816</v>
      </c>
      <c r="N35" s="39"/>
      <c r="O35" s="39"/>
      <c r="P35" s="39"/>
      <c r="Q35" s="37"/>
      <c r="R35" s="37"/>
      <c r="S35" s="47">
        <v>1</v>
      </c>
      <c r="T35" s="14">
        <f t="shared" si="2"/>
        <v>816</v>
      </c>
      <c r="U35" s="37" t="s">
        <v>144</v>
      </c>
      <c r="V35" s="49">
        <f t="shared" si="5"/>
        <v>25</v>
      </c>
    </row>
    <row r="36" ht="24.9" customHeight="1" spans="1:22">
      <c r="A36" s="12">
        <v>31</v>
      </c>
      <c r="B36" s="19"/>
      <c r="C36" s="13" t="s">
        <v>145</v>
      </c>
      <c r="D36" s="13" t="s">
        <v>37</v>
      </c>
      <c r="E36" s="15" t="s">
        <v>146</v>
      </c>
      <c r="F36" s="17" t="s">
        <v>147</v>
      </c>
      <c r="G36" s="14" t="s">
        <v>40</v>
      </c>
      <c r="H36" s="32">
        <v>4300</v>
      </c>
      <c r="I36" s="13"/>
      <c r="J36" s="19">
        <f t="shared" si="0"/>
        <v>688</v>
      </c>
      <c r="K36" s="40"/>
      <c r="L36" s="13"/>
      <c r="M36" s="37">
        <f t="shared" si="1"/>
        <v>688</v>
      </c>
      <c r="N36" s="39"/>
      <c r="O36" s="39"/>
      <c r="P36" s="39"/>
      <c r="Q36" s="37"/>
      <c r="R36" s="37"/>
      <c r="S36" s="47">
        <v>1</v>
      </c>
      <c r="T36" s="14">
        <f t="shared" si="2"/>
        <v>688</v>
      </c>
      <c r="U36" s="37" t="s">
        <v>148</v>
      </c>
      <c r="V36" s="49">
        <f t="shared" si="5"/>
        <v>5</v>
      </c>
    </row>
    <row r="37" ht="24.9" customHeight="1" spans="1:22">
      <c r="A37" s="12">
        <v>32</v>
      </c>
      <c r="B37" s="16" t="s">
        <v>149</v>
      </c>
      <c r="C37" s="13" t="s">
        <v>150</v>
      </c>
      <c r="D37" s="13" t="s">
        <v>37</v>
      </c>
      <c r="E37" s="15" t="s">
        <v>151</v>
      </c>
      <c r="F37" s="17" t="s">
        <v>152</v>
      </c>
      <c r="G37" s="14" t="s">
        <v>40</v>
      </c>
      <c r="H37" s="23">
        <v>4253</v>
      </c>
      <c r="I37" s="13"/>
      <c r="J37" s="19">
        <f t="shared" si="0"/>
        <v>680.48</v>
      </c>
      <c r="K37" s="40"/>
      <c r="L37" s="13"/>
      <c r="M37" s="37">
        <f t="shared" si="1"/>
        <v>680.48</v>
      </c>
      <c r="N37" s="39"/>
      <c r="O37" s="39"/>
      <c r="P37" s="39"/>
      <c r="Q37" s="37"/>
      <c r="R37" s="37"/>
      <c r="S37" s="47">
        <v>1</v>
      </c>
      <c r="T37" s="14">
        <f t="shared" si="2"/>
        <v>680.48</v>
      </c>
      <c r="U37" s="37" t="s">
        <v>100</v>
      </c>
      <c r="V37" s="49">
        <f t="shared" si="5"/>
        <v>20</v>
      </c>
    </row>
    <row r="38" ht="24.9" customHeight="1" spans="1:22">
      <c r="A38" s="12">
        <v>33</v>
      </c>
      <c r="B38" s="18"/>
      <c r="C38" s="13" t="s">
        <v>153</v>
      </c>
      <c r="D38" s="13" t="s">
        <v>37</v>
      </c>
      <c r="E38" s="15" t="s">
        <v>154</v>
      </c>
      <c r="F38" s="17" t="s">
        <v>155</v>
      </c>
      <c r="G38" s="14" t="s">
        <v>40</v>
      </c>
      <c r="H38" s="23">
        <v>4253</v>
      </c>
      <c r="I38" s="13"/>
      <c r="J38" s="19">
        <f t="shared" si="0"/>
        <v>680.48</v>
      </c>
      <c r="K38" s="40"/>
      <c r="L38" s="13"/>
      <c r="M38" s="37">
        <f t="shared" si="1"/>
        <v>680.48</v>
      </c>
      <c r="N38" s="39"/>
      <c r="O38" s="39"/>
      <c r="P38" s="39"/>
      <c r="Q38" s="37"/>
      <c r="R38" s="37"/>
      <c r="S38" s="47">
        <v>1</v>
      </c>
      <c r="T38" s="14">
        <f t="shared" si="2"/>
        <v>680.48</v>
      </c>
      <c r="U38" s="37" t="s">
        <v>100</v>
      </c>
      <c r="V38" s="49">
        <f t="shared" si="5"/>
        <v>20</v>
      </c>
    </row>
    <row r="39" ht="24.9" customHeight="1" spans="1:22">
      <c r="A39" s="12">
        <v>34</v>
      </c>
      <c r="B39" s="18"/>
      <c r="C39" s="13" t="s">
        <v>156</v>
      </c>
      <c r="D39" s="13" t="s">
        <v>37</v>
      </c>
      <c r="E39" s="15" t="s">
        <v>157</v>
      </c>
      <c r="F39" s="17" t="s">
        <v>158</v>
      </c>
      <c r="G39" s="14" t="s">
        <v>40</v>
      </c>
      <c r="H39" s="23">
        <v>4253</v>
      </c>
      <c r="I39" s="13"/>
      <c r="J39" s="19">
        <f t="shared" si="0"/>
        <v>680.48</v>
      </c>
      <c r="K39" s="40"/>
      <c r="L39" s="13"/>
      <c r="M39" s="37">
        <f t="shared" si="1"/>
        <v>680.48</v>
      </c>
      <c r="N39" s="39"/>
      <c r="O39" s="39"/>
      <c r="P39" s="39"/>
      <c r="Q39" s="37"/>
      <c r="R39" s="37"/>
      <c r="S39" s="47">
        <v>1</v>
      </c>
      <c r="T39" s="14">
        <f t="shared" si="2"/>
        <v>680.48</v>
      </c>
      <c r="U39" s="37" t="s">
        <v>130</v>
      </c>
      <c r="V39" s="49">
        <f t="shared" si="5"/>
        <v>11</v>
      </c>
    </row>
    <row r="40" ht="24.9" customHeight="1" spans="1:22">
      <c r="A40" s="12">
        <v>35</v>
      </c>
      <c r="B40" s="18"/>
      <c r="C40" s="13" t="s">
        <v>159</v>
      </c>
      <c r="D40" s="13" t="s">
        <v>30</v>
      </c>
      <c r="E40" s="15" t="s">
        <v>160</v>
      </c>
      <c r="F40" s="17" t="s">
        <v>161</v>
      </c>
      <c r="G40" s="14" t="s">
        <v>40</v>
      </c>
      <c r="H40" s="23">
        <v>4253</v>
      </c>
      <c r="I40" s="13"/>
      <c r="J40" s="19">
        <f t="shared" si="0"/>
        <v>680.48</v>
      </c>
      <c r="K40" s="40"/>
      <c r="L40" s="13"/>
      <c r="M40" s="37">
        <f t="shared" si="1"/>
        <v>680.48</v>
      </c>
      <c r="N40" s="39"/>
      <c r="O40" s="39"/>
      <c r="P40" s="39"/>
      <c r="Q40" s="37"/>
      <c r="R40" s="37"/>
      <c r="S40" s="47">
        <v>1</v>
      </c>
      <c r="T40" s="14">
        <f t="shared" si="2"/>
        <v>680.48</v>
      </c>
      <c r="U40" s="37" t="s">
        <v>130</v>
      </c>
      <c r="V40" s="49">
        <f t="shared" si="5"/>
        <v>11</v>
      </c>
    </row>
    <row r="41" ht="24.9" customHeight="1" spans="1:22">
      <c r="A41" s="12">
        <v>36</v>
      </c>
      <c r="B41" s="19"/>
      <c r="C41" s="13" t="s">
        <v>162</v>
      </c>
      <c r="D41" s="13" t="s">
        <v>30</v>
      </c>
      <c r="E41" s="15" t="s">
        <v>163</v>
      </c>
      <c r="F41" s="17" t="s">
        <v>164</v>
      </c>
      <c r="G41" s="14" t="s">
        <v>40</v>
      </c>
      <c r="H41" s="23">
        <v>4253</v>
      </c>
      <c r="I41" s="13"/>
      <c r="J41" s="19">
        <f t="shared" si="0"/>
        <v>680.48</v>
      </c>
      <c r="K41" s="40"/>
      <c r="L41" s="13"/>
      <c r="M41" s="37">
        <f t="shared" si="1"/>
        <v>680.48</v>
      </c>
      <c r="N41" s="39"/>
      <c r="O41" s="39"/>
      <c r="P41" s="39"/>
      <c r="Q41" s="37"/>
      <c r="R41" s="37"/>
      <c r="S41" s="47">
        <v>1</v>
      </c>
      <c r="T41" s="14">
        <f t="shared" si="2"/>
        <v>680.48</v>
      </c>
      <c r="U41" s="37" t="s">
        <v>130</v>
      </c>
      <c r="V41" s="49">
        <f t="shared" si="5"/>
        <v>11</v>
      </c>
    </row>
    <row r="42" ht="24.9" customHeight="1" spans="1:22">
      <c r="A42" s="12">
        <v>37</v>
      </c>
      <c r="B42" s="18" t="s">
        <v>165</v>
      </c>
      <c r="C42" s="13" t="s">
        <v>166</v>
      </c>
      <c r="D42" s="13" t="s">
        <v>37</v>
      </c>
      <c r="E42" s="15" t="s">
        <v>167</v>
      </c>
      <c r="F42" s="17" t="s">
        <v>168</v>
      </c>
      <c r="G42" s="14" t="s">
        <v>40</v>
      </c>
      <c r="H42" s="32">
        <v>5000</v>
      </c>
      <c r="I42" s="13"/>
      <c r="J42" s="19">
        <f t="shared" si="0"/>
        <v>800</v>
      </c>
      <c r="K42" s="40"/>
      <c r="L42" s="13"/>
      <c r="M42" s="37">
        <f t="shared" si="1"/>
        <v>800</v>
      </c>
      <c r="N42" s="39"/>
      <c r="O42" s="39"/>
      <c r="P42" s="39"/>
      <c r="Q42" s="37"/>
      <c r="R42" s="37"/>
      <c r="S42" s="47">
        <v>1</v>
      </c>
      <c r="T42" s="14">
        <f t="shared" si="2"/>
        <v>800</v>
      </c>
      <c r="U42" s="37" t="s">
        <v>169</v>
      </c>
      <c r="V42" s="49">
        <f t="shared" si="5"/>
        <v>13</v>
      </c>
    </row>
    <row r="43" ht="24.9" customHeight="1" spans="1:22">
      <c r="A43" s="12">
        <v>38</v>
      </c>
      <c r="B43" s="19"/>
      <c r="C43" s="13" t="s">
        <v>170</v>
      </c>
      <c r="D43" s="13" t="s">
        <v>37</v>
      </c>
      <c r="E43" s="15" t="s">
        <v>171</v>
      </c>
      <c r="F43" s="17" t="s">
        <v>172</v>
      </c>
      <c r="G43" s="14" t="s">
        <v>40</v>
      </c>
      <c r="H43" s="32">
        <v>6000</v>
      </c>
      <c r="I43" s="13"/>
      <c r="J43" s="19">
        <f t="shared" si="0"/>
        <v>960</v>
      </c>
      <c r="K43" s="40"/>
      <c r="L43" s="13"/>
      <c r="M43" s="37">
        <f t="shared" si="1"/>
        <v>960</v>
      </c>
      <c r="N43" s="39"/>
      <c r="O43" s="39"/>
      <c r="P43" s="39"/>
      <c r="Q43" s="37"/>
      <c r="R43" s="37"/>
      <c r="S43" s="47">
        <v>1</v>
      </c>
      <c r="T43" s="14">
        <f t="shared" si="2"/>
        <v>960</v>
      </c>
      <c r="U43" s="37" t="s">
        <v>173</v>
      </c>
      <c r="V43" s="49">
        <f>(MID(U43,8,4)-LEFT(U43,4))*12+RIGHT(U43,2)-MID(U43,5,2)+1-4</f>
        <v>13</v>
      </c>
    </row>
    <row r="44" ht="24.9" customHeight="1" spans="1:22">
      <c r="A44" s="12">
        <v>39</v>
      </c>
      <c r="B44" s="16" t="s">
        <v>174</v>
      </c>
      <c r="C44" s="13" t="s">
        <v>175</v>
      </c>
      <c r="D44" s="13" t="s">
        <v>30</v>
      </c>
      <c r="E44" s="15" t="s">
        <v>176</v>
      </c>
      <c r="F44" s="17" t="s">
        <v>177</v>
      </c>
      <c r="G44" s="14" t="s">
        <v>40</v>
      </c>
      <c r="H44" s="32">
        <v>5500</v>
      </c>
      <c r="I44" s="13"/>
      <c r="J44" s="19">
        <f t="shared" si="0"/>
        <v>880</v>
      </c>
      <c r="K44" s="40"/>
      <c r="L44" s="13"/>
      <c r="M44" s="37">
        <f t="shared" si="1"/>
        <v>880</v>
      </c>
      <c r="N44" s="39"/>
      <c r="O44" s="39"/>
      <c r="P44" s="39"/>
      <c r="Q44" s="37"/>
      <c r="R44" s="37"/>
      <c r="S44" s="47">
        <v>1</v>
      </c>
      <c r="T44" s="14">
        <f t="shared" si="2"/>
        <v>880</v>
      </c>
      <c r="U44" s="37" t="s">
        <v>100</v>
      </c>
      <c r="V44" s="49">
        <f t="shared" ref="V44:V46" si="6">(MID(U44,8,4)-LEFT(U44,4))*12+RIGHT(U44,2)-MID(U44,5,2)+1</f>
        <v>20</v>
      </c>
    </row>
    <row r="45" ht="24.9" customHeight="1" spans="1:22">
      <c r="A45" s="12">
        <v>40</v>
      </c>
      <c r="B45" s="18"/>
      <c r="C45" s="13" t="s">
        <v>178</v>
      </c>
      <c r="D45" s="13" t="s">
        <v>37</v>
      </c>
      <c r="E45" s="15" t="s">
        <v>179</v>
      </c>
      <c r="F45" s="17" t="s">
        <v>180</v>
      </c>
      <c r="G45" s="14" t="s">
        <v>40</v>
      </c>
      <c r="H45" s="32">
        <v>5500</v>
      </c>
      <c r="I45" s="13"/>
      <c r="J45" s="19">
        <f t="shared" si="0"/>
        <v>880</v>
      </c>
      <c r="K45" s="40"/>
      <c r="L45" s="13"/>
      <c r="M45" s="37">
        <f t="shared" si="1"/>
        <v>880</v>
      </c>
      <c r="N45" s="39"/>
      <c r="O45" s="39"/>
      <c r="P45" s="39"/>
      <c r="Q45" s="37"/>
      <c r="R45" s="37"/>
      <c r="S45" s="47">
        <v>1</v>
      </c>
      <c r="T45" s="14">
        <f t="shared" si="2"/>
        <v>880</v>
      </c>
      <c r="U45" s="37" t="s">
        <v>169</v>
      </c>
      <c r="V45" s="49">
        <f t="shared" si="6"/>
        <v>13</v>
      </c>
    </row>
    <row r="46" ht="24.9" customHeight="1" spans="1:22">
      <c r="A46" s="12">
        <v>41</v>
      </c>
      <c r="B46" s="18"/>
      <c r="C46" s="13" t="s">
        <v>181</v>
      </c>
      <c r="D46" s="13" t="s">
        <v>37</v>
      </c>
      <c r="E46" s="15" t="s">
        <v>182</v>
      </c>
      <c r="F46" s="17" t="s">
        <v>183</v>
      </c>
      <c r="G46" s="14" t="s">
        <v>40</v>
      </c>
      <c r="H46" s="32">
        <v>5000</v>
      </c>
      <c r="I46" s="13"/>
      <c r="J46" s="19">
        <f t="shared" si="0"/>
        <v>800</v>
      </c>
      <c r="K46" s="40"/>
      <c r="L46" s="13"/>
      <c r="M46" s="37">
        <f t="shared" si="1"/>
        <v>800</v>
      </c>
      <c r="N46" s="39"/>
      <c r="O46" s="39"/>
      <c r="P46" s="39"/>
      <c r="Q46" s="37"/>
      <c r="R46" s="37"/>
      <c r="S46" s="47">
        <v>1</v>
      </c>
      <c r="T46" s="14">
        <f t="shared" si="2"/>
        <v>800</v>
      </c>
      <c r="U46" s="37" t="s">
        <v>135</v>
      </c>
      <c r="V46" s="49">
        <f t="shared" si="6"/>
        <v>19</v>
      </c>
    </row>
    <row r="47" ht="24.9" customHeight="1" spans="1:22">
      <c r="A47" s="12">
        <v>42</v>
      </c>
      <c r="B47" s="18"/>
      <c r="C47" s="13" t="s">
        <v>184</v>
      </c>
      <c r="D47" s="13" t="s">
        <v>30</v>
      </c>
      <c r="E47" s="15" t="s">
        <v>185</v>
      </c>
      <c r="F47" s="17" t="s">
        <v>186</v>
      </c>
      <c r="G47" s="14" t="s">
        <v>40</v>
      </c>
      <c r="H47" s="32">
        <v>5500</v>
      </c>
      <c r="I47" s="13"/>
      <c r="J47" s="19">
        <f t="shared" si="0"/>
        <v>880</v>
      </c>
      <c r="K47" s="40"/>
      <c r="L47" s="13"/>
      <c r="M47" s="37">
        <f t="shared" si="1"/>
        <v>880</v>
      </c>
      <c r="N47" s="39"/>
      <c r="O47" s="39"/>
      <c r="P47" s="39"/>
      <c r="Q47" s="37"/>
      <c r="R47" s="37"/>
      <c r="S47" s="47">
        <v>1</v>
      </c>
      <c r="T47" s="14">
        <f t="shared" si="2"/>
        <v>880</v>
      </c>
      <c r="U47" s="37" t="s">
        <v>100</v>
      </c>
      <c r="V47" s="49">
        <f>(MID(U47,8,4)-LEFT(U47,4))*12+RIGHT(U47,2)-MID(U47,5,2)+1-12</f>
        <v>8</v>
      </c>
    </row>
    <row r="48" ht="24.9" customHeight="1" spans="1:22">
      <c r="A48" s="12">
        <v>43</v>
      </c>
      <c r="B48" s="16" t="s">
        <v>187</v>
      </c>
      <c r="C48" s="13" t="s">
        <v>188</v>
      </c>
      <c r="D48" s="13" t="s">
        <v>37</v>
      </c>
      <c r="E48" s="25" t="s">
        <v>189</v>
      </c>
      <c r="F48" s="17" t="s">
        <v>190</v>
      </c>
      <c r="G48" s="14" t="s">
        <v>40</v>
      </c>
      <c r="H48" s="32">
        <v>5037</v>
      </c>
      <c r="I48" s="13"/>
      <c r="J48" s="19">
        <f t="shared" si="0"/>
        <v>805.92</v>
      </c>
      <c r="K48" s="40"/>
      <c r="L48" s="13"/>
      <c r="M48" s="19">
        <f t="shared" ref="M48:M55" si="7">J48</f>
        <v>805.92</v>
      </c>
      <c r="N48" s="39"/>
      <c r="O48" s="39"/>
      <c r="P48" s="39"/>
      <c r="Q48" s="37"/>
      <c r="R48" s="37"/>
      <c r="S48" s="47">
        <v>1</v>
      </c>
      <c r="T48" s="14">
        <f t="shared" si="2"/>
        <v>805.92</v>
      </c>
      <c r="U48" s="37" t="s">
        <v>41</v>
      </c>
      <c r="V48" s="49">
        <f t="shared" ref="V48:V89" si="8">(MID(U48,8,4)-LEFT(U48,4))*12+RIGHT(U48,2)-MID(U48,5,2)+1</f>
        <v>22</v>
      </c>
    </row>
    <row r="49" ht="24.9" customHeight="1" spans="1:22">
      <c r="A49" s="12">
        <v>44</v>
      </c>
      <c r="B49" s="18"/>
      <c r="C49" s="13" t="s">
        <v>191</v>
      </c>
      <c r="D49" s="13" t="s">
        <v>30</v>
      </c>
      <c r="E49" s="25" t="s">
        <v>192</v>
      </c>
      <c r="F49" s="17" t="s">
        <v>193</v>
      </c>
      <c r="G49" s="14" t="s">
        <v>40</v>
      </c>
      <c r="H49" s="32">
        <v>5043</v>
      </c>
      <c r="I49" s="13"/>
      <c r="J49" s="19">
        <f t="shared" si="0"/>
        <v>806.88</v>
      </c>
      <c r="K49" s="40"/>
      <c r="L49" s="13"/>
      <c r="M49" s="19">
        <f t="shared" si="7"/>
        <v>806.88</v>
      </c>
      <c r="N49" s="39"/>
      <c r="O49" s="39"/>
      <c r="P49" s="39"/>
      <c r="Q49" s="37"/>
      <c r="R49" s="37"/>
      <c r="S49" s="47">
        <v>1</v>
      </c>
      <c r="T49" s="14">
        <f t="shared" si="2"/>
        <v>806.88</v>
      </c>
      <c r="U49" s="37" t="s">
        <v>34</v>
      </c>
      <c r="V49" s="49">
        <f t="shared" si="8"/>
        <v>23</v>
      </c>
    </row>
    <row r="50" ht="24.9" customHeight="1" spans="1:22">
      <c r="A50" s="12">
        <v>45</v>
      </c>
      <c r="B50" s="18"/>
      <c r="C50" s="13" t="s">
        <v>194</v>
      </c>
      <c r="D50" s="13" t="s">
        <v>30</v>
      </c>
      <c r="E50" s="25" t="s">
        <v>195</v>
      </c>
      <c r="F50" s="17" t="s">
        <v>196</v>
      </c>
      <c r="G50" s="14" t="s">
        <v>40</v>
      </c>
      <c r="H50" s="32">
        <v>4253</v>
      </c>
      <c r="I50" s="13"/>
      <c r="J50" s="19">
        <f t="shared" si="0"/>
        <v>680.48</v>
      </c>
      <c r="K50" s="40"/>
      <c r="L50" s="13"/>
      <c r="M50" s="19">
        <f t="shared" si="7"/>
        <v>680.48</v>
      </c>
      <c r="N50" s="39"/>
      <c r="O50" s="39"/>
      <c r="P50" s="39"/>
      <c r="Q50" s="37"/>
      <c r="R50" s="37"/>
      <c r="S50" s="47">
        <v>1</v>
      </c>
      <c r="T50" s="14">
        <f t="shared" si="2"/>
        <v>680.48</v>
      </c>
      <c r="U50" s="37" t="s">
        <v>144</v>
      </c>
      <c r="V50" s="49">
        <f t="shared" si="8"/>
        <v>25</v>
      </c>
    </row>
    <row r="51" ht="24.9" customHeight="1" spans="1:22">
      <c r="A51" s="12">
        <v>46</v>
      </c>
      <c r="B51" s="18"/>
      <c r="C51" s="13" t="s">
        <v>197</v>
      </c>
      <c r="D51" s="13" t="s">
        <v>30</v>
      </c>
      <c r="E51" s="25" t="s">
        <v>198</v>
      </c>
      <c r="F51" s="17" t="s">
        <v>199</v>
      </c>
      <c r="G51" s="14" t="s">
        <v>40</v>
      </c>
      <c r="H51" s="32">
        <v>5456</v>
      </c>
      <c r="I51" s="13"/>
      <c r="J51" s="19">
        <f t="shared" si="0"/>
        <v>872.96</v>
      </c>
      <c r="K51" s="40"/>
      <c r="L51" s="13"/>
      <c r="M51" s="19">
        <f t="shared" si="7"/>
        <v>872.96</v>
      </c>
      <c r="N51" s="39"/>
      <c r="O51" s="39"/>
      <c r="P51" s="39"/>
      <c r="Q51" s="37"/>
      <c r="R51" s="37"/>
      <c r="S51" s="47">
        <v>1</v>
      </c>
      <c r="T51" s="14">
        <f t="shared" si="2"/>
        <v>872.96</v>
      </c>
      <c r="U51" s="37" t="s">
        <v>169</v>
      </c>
      <c r="V51" s="49">
        <f t="shared" si="8"/>
        <v>13</v>
      </c>
    </row>
    <row r="52" ht="24.9" customHeight="1" spans="1:22">
      <c r="A52" s="12">
        <v>47</v>
      </c>
      <c r="B52" s="18"/>
      <c r="C52" s="13" t="s">
        <v>200</v>
      </c>
      <c r="D52" s="13" t="s">
        <v>30</v>
      </c>
      <c r="E52" s="25" t="s">
        <v>201</v>
      </c>
      <c r="F52" s="17" t="s">
        <v>202</v>
      </c>
      <c r="G52" s="14" t="s">
        <v>40</v>
      </c>
      <c r="H52" s="32">
        <v>6459</v>
      </c>
      <c r="I52" s="13"/>
      <c r="J52" s="19">
        <f t="shared" si="0"/>
        <v>1033.44</v>
      </c>
      <c r="K52" s="40"/>
      <c r="L52" s="13"/>
      <c r="M52" s="19">
        <f t="shared" si="7"/>
        <v>1033.44</v>
      </c>
      <c r="N52" s="39"/>
      <c r="O52" s="39"/>
      <c r="P52" s="39"/>
      <c r="Q52" s="37"/>
      <c r="R52" s="37"/>
      <c r="S52" s="47">
        <v>1</v>
      </c>
      <c r="T52" s="14">
        <f t="shared" si="2"/>
        <v>1033.44</v>
      </c>
      <c r="U52" s="37" t="s">
        <v>169</v>
      </c>
      <c r="V52" s="49">
        <f t="shared" si="8"/>
        <v>13</v>
      </c>
    </row>
    <row r="53" ht="24.9" customHeight="1" spans="1:22">
      <c r="A53" s="12">
        <v>48</v>
      </c>
      <c r="B53" s="18"/>
      <c r="C53" s="13" t="s">
        <v>203</v>
      </c>
      <c r="D53" s="13" t="s">
        <v>30</v>
      </c>
      <c r="E53" s="25" t="s">
        <v>204</v>
      </c>
      <c r="F53" s="17" t="s">
        <v>205</v>
      </c>
      <c r="G53" s="14" t="s">
        <v>40</v>
      </c>
      <c r="H53" s="32">
        <v>6238</v>
      </c>
      <c r="I53" s="13"/>
      <c r="J53" s="19">
        <f t="shared" si="0"/>
        <v>998.08</v>
      </c>
      <c r="K53" s="40"/>
      <c r="L53" s="13"/>
      <c r="M53" s="19">
        <f t="shared" si="7"/>
        <v>998.08</v>
      </c>
      <c r="N53" s="39"/>
      <c r="O53" s="39"/>
      <c r="P53" s="39"/>
      <c r="Q53" s="37"/>
      <c r="R53" s="37"/>
      <c r="S53" s="47">
        <v>1</v>
      </c>
      <c r="T53" s="14">
        <f t="shared" si="2"/>
        <v>998.08</v>
      </c>
      <c r="U53" s="37" t="s">
        <v>169</v>
      </c>
      <c r="V53" s="49">
        <f t="shared" si="8"/>
        <v>13</v>
      </c>
    </row>
    <row r="54" ht="24.9" customHeight="1" spans="1:22">
      <c r="A54" s="12">
        <v>49</v>
      </c>
      <c r="B54" s="18"/>
      <c r="C54" s="13" t="s">
        <v>206</v>
      </c>
      <c r="D54" s="13" t="s">
        <v>30</v>
      </c>
      <c r="E54" s="25" t="s">
        <v>207</v>
      </c>
      <c r="F54" s="17" t="s">
        <v>208</v>
      </c>
      <c r="G54" s="14" t="s">
        <v>40</v>
      </c>
      <c r="H54" s="32">
        <v>5664</v>
      </c>
      <c r="I54" s="13"/>
      <c r="J54" s="19">
        <f t="shared" si="0"/>
        <v>906.24</v>
      </c>
      <c r="K54" s="40"/>
      <c r="L54" s="13"/>
      <c r="M54" s="19">
        <f t="shared" si="7"/>
        <v>906.24</v>
      </c>
      <c r="N54" s="39"/>
      <c r="O54" s="39"/>
      <c r="P54" s="39"/>
      <c r="Q54" s="37"/>
      <c r="R54" s="37"/>
      <c r="S54" s="47">
        <v>1</v>
      </c>
      <c r="T54" s="14">
        <f t="shared" si="2"/>
        <v>906.24</v>
      </c>
      <c r="U54" s="37" t="s">
        <v>169</v>
      </c>
      <c r="V54" s="49">
        <f t="shared" si="8"/>
        <v>13</v>
      </c>
    </row>
    <row r="55" ht="24.9" customHeight="1" spans="1:22">
      <c r="A55" s="12">
        <v>50</v>
      </c>
      <c r="B55" s="18"/>
      <c r="C55" s="13" t="s">
        <v>209</v>
      </c>
      <c r="D55" s="13" t="s">
        <v>30</v>
      </c>
      <c r="E55" s="25" t="s">
        <v>210</v>
      </c>
      <c r="F55" s="17" t="s">
        <v>211</v>
      </c>
      <c r="G55" s="14" t="s">
        <v>40</v>
      </c>
      <c r="H55" s="32">
        <v>4253</v>
      </c>
      <c r="I55" s="13"/>
      <c r="J55" s="19">
        <f t="shared" si="0"/>
        <v>680.48</v>
      </c>
      <c r="K55" s="40"/>
      <c r="L55" s="13"/>
      <c r="M55" s="19">
        <f t="shared" si="7"/>
        <v>680.48</v>
      </c>
      <c r="N55" s="39"/>
      <c r="O55" s="39"/>
      <c r="P55" s="39"/>
      <c r="Q55" s="37"/>
      <c r="R55" s="37"/>
      <c r="S55" s="47">
        <v>1</v>
      </c>
      <c r="T55" s="14">
        <f t="shared" si="2"/>
        <v>680.48</v>
      </c>
      <c r="U55" s="37" t="s">
        <v>212</v>
      </c>
      <c r="V55" s="49">
        <f t="shared" si="8"/>
        <v>10</v>
      </c>
    </row>
    <row r="56" ht="24.9" customHeight="1" spans="1:22">
      <c r="A56" s="12">
        <v>51</v>
      </c>
      <c r="B56" s="19"/>
      <c r="C56" s="14" t="s">
        <v>213</v>
      </c>
      <c r="D56" s="14" t="s">
        <v>30</v>
      </c>
      <c r="E56" s="15" t="s">
        <v>214</v>
      </c>
      <c r="F56" s="14" t="s">
        <v>215</v>
      </c>
      <c r="G56" s="14" t="s">
        <v>33</v>
      </c>
      <c r="H56" s="14">
        <v>4253</v>
      </c>
      <c r="I56" s="14">
        <v>7089</v>
      </c>
      <c r="J56" s="14">
        <f t="shared" si="0"/>
        <v>680.48</v>
      </c>
      <c r="K56" s="14">
        <f>I56*0.09</f>
        <v>638.01</v>
      </c>
      <c r="L56" s="14">
        <f>ROUND(H56*0.005,2)</f>
        <v>21.27</v>
      </c>
      <c r="M56" s="37">
        <f>J56+K56+L56</f>
        <v>1339.76</v>
      </c>
      <c r="N56" s="14">
        <f>H56*0.08</f>
        <v>340.24</v>
      </c>
      <c r="O56" s="14">
        <f>I56*0.02</f>
        <v>141.78</v>
      </c>
      <c r="P56" s="14">
        <f>L56</f>
        <v>21.27</v>
      </c>
      <c r="Q56" s="37">
        <f>N56+O56+P56</f>
        <v>503.29</v>
      </c>
      <c r="R56" s="37"/>
      <c r="S56" s="47">
        <v>1</v>
      </c>
      <c r="T56" s="14">
        <f t="shared" si="2"/>
        <v>1843.05</v>
      </c>
      <c r="U56" s="48" t="s">
        <v>41</v>
      </c>
      <c r="V56" s="49">
        <f t="shared" si="8"/>
        <v>22</v>
      </c>
    </row>
    <row r="57" ht="24.9" customHeight="1" spans="1:22">
      <c r="A57" s="12">
        <v>52</v>
      </c>
      <c r="B57" s="16" t="s">
        <v>216</v>
      </c>
      <c r="C57" s="33" t="s">
        <v>217</v>
      </c>
      <c r="D57" s="13" t="s">
        <v>37</v>
      </c>
      <c r="E57" s="15" t="s">
        <v>218</v>
      </c>
      <c r="F57" s="14" t="s">
        <v>219</v>
      </c>
      <c r="G57" s="14" t="s">
        <v>40</v>
      </c>
      <c r="H57" s="23">
        <v>4253</v>
      </c>
      <c r="I57" s="13"/>
      <c r="J57" s="19">
        <f t="shared" si="0"/>
        <v>680.48</v>
      </c>
      <c r="K57" s="40"/>
      <c r="L57" s="13"/>
      <c r="M57" s="19">
        <f t="shared" ref="M57:M65" si="9">J57</f>
        <v>680.48</v>
      </c>
      <c r="N57" s="39"/>
      <c r="O57" s="39"/>
      <c r="P57" s="39"/>
      <c r="Q57" s="37"/>
      <c r="R57" s="37"/>
      <c r="S57" s="47">
        <v>1</v>
      </c>
      <c r="T57" s="14">
        <f t="shared" si="2"/>
        <v>680.48</v>
      </c>
      <c r="U57" s="48" t="s">
        <v>220</v>
      </c>
      <c r="V57" s="49">
        <f t="shared" si="8"/>
        <v>28</v>
      </c>
    </row>
    <row r="58" ht="24.9" customHeight="1" spans="1:22">
      <c r="A58" s="12">
        <v>53</v>
      </c>
      <c r="B58" s="18"/>
      <c r="C58" s="33" t="s">
        <v>221</v>
      </c>
      <c r="D58" s="22" t="s">
        <v>30</v>
      </c>
      <c r="E58" s="15" t="s">
        <v>222</v>
      </c>
      <c r="F58" s="14" t="s">
        <v>223</v>
      </c>
      <c r="G58" s="14" t="s">
        <v>40</v>
      </c>
      <c r="H58" s="23">
        <v>4452</v>
      </c>
      <c r="I58" s="42"/>
      <c r="J58" s="19">
        <f t="shared" si="0"/>
        <v>712.32</v>
      </c>
      <c r="K58" s="40"/>
      <c r="L58" s="13"/>
      <c r="M58" s="19">
        <f t="shared" si="9"/>
        <v>712.32</v>
      </c>
      <c r="N58" s="39"/>
      <c r="O58" s="39"/>
      <c r="P58" s="39"/>
      <c r="Q58" s="37"/>
      <c r="R58" s="37"/>
      <c r="S58" s="47">
        <v>1</v>
      </c>
      <c r="T58" s="14">
        <f t="shared" si="2"/>
        <v>712.32</v>
      </c>
      <c r="U58" s="48" t="s">
        <v>224</v>
      </c>
      <c r="V58" s="49">
        <f t="shared" si="8"/>
        <v>29</v>
      </c>
    </row>
    <row r="59" ht="24.9" customHeight="1" spans="1:22">
      <c r="A59" s="12">
        <v>54</v>
      </c>
      <c r="B59" s="18"/>
      <c r="C59" s="33" t="s">
        <v>225</v>
      </c>
      <c r="D59" s="13" t="s">
        <v>30</v>
      </c>
      <c r="E59" s="15" t="s">
        <v>226</v>
      </c>
      <c r="F59" s="14" t="s">
        <v>227</v>
      </c>
      <c r="G59" s="14" t="s">
        <v>40</v>
      </c>
      <c r="H59" s="21">
        <v>5504</v>
      </c>
      <c r="I59" s="13"/>
      <c r="J59" s="19">
        <f t="shared" si="0"/>
        <v>880.64</v>
      </c>
      <c r="K59" s="40"/>
      <c r="L59" s="13"/>
      <c r="M59" s="19">
        <f t="shared" si="9"/>
        <v>880.64</v>
      </c>
      <c r="N59" s="39"/>
      <c r="O59" s="39"/>
      <c r="P59" s="39"/>
      <c r="Q59" s="37"/>
      <c r="R59" s="37"/>
      <c r="S59" s="47">
        <v>1</v>
      </c>
      <c r="T59" s="14">
        <f t="shared" si="2"/>
        <v>880.64</v>
      </c>
      <c r="U59" s="48" t="s">
        <v>93</v>
      </c>
      <c r="V59" s="49">
        <f t="shared" si="8"/>
        <v>32</v>
      </c>
    </row>
    <row r="60" ht="24.9" customHeight="1" spans="1:22">
      <c r="A60" s="12">
        <v>55</v>
      </c>
      <c r="B60" s="18"/>
      <c r="C60" s="33" t="s">
        <v>228</v>
      </c>
      <c r="D60" s="13" t="s">
        <v>30</v>
      </c>
      <c r="E60" s="15" t="s">
        <v>229</v>
      </c>
      <c r="F60" s="14" t="s">
        <v>230</v>
      </c>
      <c r="G60" s="14" t="s">
        <v>40</v>
      </c>
      <c r="H60" s="21">
        <v>4253</v>
      </c>
      <c r="I60" s="13"/>
      <c r="J60" s="19">
        <f t="shared" si="0"/>
        <v>680.48</v>
      </c>
      <c r="K60" s="40"/>
      <c r="L60" s="13"/>
      <c r="M60" s="19">
        <f t="shared" si="9"/>
        <v>680.48</v>
      </c>
      <c r="N60" s="39"/>
      <c r="O60" s="39"/>
      <c r="P60" s="39"/>
      <c r="Q60" s="37"/>
      <c r="R60" s="37"/>
      <c r="S60" s="47">
        <v>1</v>
      </c>
      <c r="T60" s="14">
        <f t="shared" si="2"/>
        <v>680.48</v>
      </c>
      <c r="U60" s="48" t="s">
        <v>231</v>
      </c>
      <c r="V60" s="49">
        <f t="shared" si="8"/>
        <v>26</v>
      </c>
    </row>
    <row r="61" ht="24.9" customHeight="1" spans="1:22">
      <c r="A61" s="12">
        <v>56</v>
      </c>
      <c r="B61" s="18"/>
      <c r="C61" s="33" t="s">
        <v>232</v>
      </c>
      <c r="D61" s="22" t="s">
        <v>30</v>
      </c>
      <c r="E61" s="15" t="s">
        <v>233</v>
      </c>
      <c r="F61" s="14" t="s">
        <v>234</v>
      </c>
      <c r="G61" s="14" t="s">
        <v>40</v>
      </c>
      <c r="H61" s="23">
        <v>4253</v>
      </c>
      <c r="I61" s="42"/>
      <c r="J61" s="19">
        <f t="shared" si="0"/>
        <v>680.48</v>
      </c>
      <c r="K61" s="40"/>
      <c r="L61" s="13"/>
      <c r="M61" s="19">
        <f t="shared" si="9"/>
        <v>680.48</v>
      </c>
      <c r="N61" s="39"/>
      <c r="O61" s="39"/>
      <c r="P61" s="39"/>
      <c r="Q61" s="37"/>
      <c r="R61" s="37"/>
      <c r="S61" s="47">
        <v>1</v>
      </c>
      <c r="T61" s="14">
        <f t="shared" si="2"/>
        <v>680.48</v>
      </c>
      <c r="U61" s="48" t="s">
        <v>123</v>
      </c>
      <c r="V61" s="49">
        <f t="shared" si="8"/>
        <v>15</v>
      </c>
    </row>
    <row r="62" ht="24.9" customHeight="1" spans="1:22">
      <c r="A62" s="12">
        <v>57</v>
      </c>
      <c r="B62" s="18"/>
      <c r="C62" s="34" t="s">
        <v>235</v>
      </c>
      <c r="D62" s="22" t="s">
        <v>30</v>
      </c>
      <c r="E62" s="15" t="s">
        <v>236</v>
      </c>
      <c r="F62" s="14" t="s">
        <v>237</v>
      </c>
      <c r="G62" s="14" t="s">
        <v>40</v>
      </c>
      <c r="H62" s="23">
        <v>4414</v>
      </c>
      <c r="I62" s="42"/>
      <c r="J62" s="19">
        <f t="shared" si="0"/>
        <v>706.24</v>
      </c>
      <c r="K62" s="40"/>
      <c r="L62" s="13"/>
      <c r="M62" s="19">
        <f t="shared" si="9"/>
        <v>706.24</v>
      </c>
      <c r="N62" s="39"/>
      <c r="O62" s="39"/>
      <c r="P62" s="39"/>
      <c r="Q62" s="37"/>
      <c r="R62" s="37"/>
      <c r="S62" s="47">
        <v>1</v>
      </c>
      <c r="T62" s="14">
        <f t="shared" si="2"/>
        <v>706.24</v>
      </c>
      <c r="U62" s="48" t="s">
        <v>148</v>
      </c>
      <c r="V62" s="49">
        <f t="shared" si="8"/>
        <v>5</v>
      </c>
    </row>
    <row r="63" ht="24.9" customHeight="1" spans="1:22">
      <c r="A63" s="12">
        <v>58</v>
      </c>
      <c r="B63" s="18"/>
      <c r="C63" s="34" t="s">
        <v>238</v>
      </c>
      <c r="D63" s="22" t="s">
        <v>30</v>
      </c>
      <c r="E63" s="15" t="s">
        <v>239</v>
      </c>
      <c r="F63" s="14" t="s">
        <v>240</v>
      </c>
      <c r="G63" s="14" t="s">
        <v>40</v>
      </c>
      <c r="H63" s="23">
        <v>4253</v>
      </c>
      <c r="I63" s="42"/>
      <c r="J63" s="19">
        <f t="shared" si="0"/>
        <v>680.48</v>
      </c>
      <c r="K63" s="40"/>
      <c r="L63" s="13"/>
      <c r="M63" s="19">
        <f t="shared" si="9"/>
        <v>680.48</v>
      </c>
      <c r="N63" s="39"/>
      <c r="O63" s="39"/>
      <c r="P63" s="39"/>
      <c r="Q63" s="37"/>
      <c r="R63" s="37"/>
      <c r="S63" s="47">
        <v>1</v>
      </c>
      <c r="T63" s="14">
        <f t="shared" si="2"/>
        <v>680.48</v>
      </c>
      <c r="U63" s="48" t="s">
        <v>148</v>
      </c>
      <c r="V63" s="49">
        <f t="shared" si="8"/>
        <v>5</v>
      </c>
    </row>
    <row r="64" ht="24.9" customHeight="1" spans="1:22">
      <c r="A64" s="12">
        <v>59</v>
      </c>
      <c r="B64" s="18"/>
      <c r="C64" s="34" t="s">
        <v>241</v>
      </c>
      <c r="D64" s="22" t="s">
        <v>37</v>
      </c>
      <c r="E64" s="15" t="s">
        <v>242</v>
      </c>
      <c r="F64" s="14" t="s">
        <v>243</v>
      </c>
      <c r="G64" s="14" t="s">
        <v>40</v>
      </c>
      <c r="H64" s="23">
        <v>4253</v>
      </c>
      <c r="I64" s="42"/>
      <c r="J64" s="19">
        <f t="shared" si="0"/>
        <v>680.48</v>
      </c>
      <c r="K64" s="40"/>
      <c r="L64" s="13"/>
      <c r="M64" s="19">
        <f t="shared" si="9"/>
        <v>680.48</v>
      </c>
      <c r="N64" s="39"/>
      <c r="O64" s="39"/>
      <c r="P64" s="39"/>
      <c r="Q64" s="37"/>
      <c r="R64" s="37"/>
      <c r="S64" s="47">
        <v>1</v>
      </c>
      <c r="T64" s="14">
        <f t="shared" si="2"/>
        <v>680.48</v>
      </c>
      <c r="U64" s="48" t="s">
        <v>148</v>
      </c>
      <c r="V64" s="49">
        <f t="shared" si="8"/>
        <v>5</v>
      </c>
    </row>
    <row r="65" ht="24.9" customHeight="1" spans="1:22">
      <c r="A65" s="12">
        <v>60</v>
      </c>
      <c r="B65" s="18"/>
      <c r="C65" s="34" t="s">
        <v>244</v>
      </c>
      <c r="D65" s="22" t="s">
        <v>30</v>
      </c>
      <c r="E65" s="15" t="s">
        <v>245</v>
      </c>
      <c r="F65" s="14" t="s">
        <v>246</v>
      </c>
      <c r="G65" s="14" t="s">
        <v>40</v>
      </c>
      <c r="H65" s="23">
        <v>4253</v>
      </c>
      <c r="I65" s="42"/>
      <c r="J65" s="19">
        <f t="shared" si="0"/>
        <v>680.48</v>
      </c>
      <c r="K65" s="40"/>
      <c r="L65" s="13"/>
      <c r="M65" s="19">
        <f t="shared" si="9"/>
        <v>680.48</v>
      </c>
      <c r="N65" s="39"/>
      <c r="O65" s="39"/>
      <c r="P65" s="39"/>
      <c r="Q65" s="37"/>
      <c r="R65" s="37"/>
      <c r="S65" s="47">
        <v>1</v>
      </c>
      <c r="T65" s="14">
        <f t="shared" si="2"/>
        <v>680.48</v>
      </c>
      <c r="U65" s="48" t="s">
        <v>148</v>
      </c>
      <c r="V65" s="49">
        <f t="shared" si="8"/>
        <v>5</v>
      </c>
    </row>
    <row r="66" ht="24.9" customHeight="1" spans="1:22">
      <c r="A66" s="12">
        <v>61</v>
      </c>
      <c r="B66" s="18"/>
      <c r="C66" s="33" t="s">
        <v>247</v>
      </c>
      <c r="D66" s="13" t="s">
        <v>30</v>
      </c>
      <c r="E66" s="15" t="s">
        <v>248</v>
      </c>
      <c r="F66" s="15" t="s">
        <v>249</v>
      </c>
      <c r="G66" s="14" t="s">
        <v>40</v>
      </c>
      <c r="H66" s="23">
        <v>4253</v>
      </c>
      <c r="I66" s="39"/>
      <c r="J66" s="19">
        <f t="shared" si="0"/>
        <v>680.48</v>
      </c>
      <c r="K66" s="39"/>
      <c r="L66" s="39"/>
      <c r="M66" s="37">
        <f t="shared" ref="M66:M129" si="10">J66+K66+L66</f>
        <v>680.48</v>
      </c>
      <c r="N66" s="39"/>
      <c r="O66" s="39"/>
      <c r="P66" s="39"/>
      <c r="Q66" s="37"/>
      <c r="R66" s="37"/>
      <c r="S66" s="47">
        <v>1</v>
      </c>
      <c r="T66" s="14">
        <f t="shared" si="2"/>
        <v>680.48</v>
      </c>
      <c r="U66" s="48" t="s">
        <v>250</v>
      </c>
      <c r="V66" s="49">
        <f t="shared" si="8"/>
        <v>2</v>
      </c>
    </row>
    <row r="67" ht="24.9" customHeight="1" spans="1:22">
      <c r="A67" s="12">
        <v>62</v>
      </c>
      <c r="B67" s="18"/>
      <c r="C67" s="33" t="s">
        <v>251</v>
      </c>
      <c r="D67" s="13" t="s">
        <v>30</v>
      </c>
      <c r="E67" s="15" t="s">
        <v>252</v>
      </c>
      <c r="F67" s="15" t="s">
        <v>253</v>
      </c>
      <c r="G67" s="14" t="s">
        <v>40</v>
      </c>
      <c r="H67" s="23">
        <v>4253</v>
      </c>
      <c r="I67" s="39"/>
      <c r="J67" s="19">
        <f t="shared" si="0"/>
        <v>680.48</v>
      </c>
      <c r="K67" s="39"/>
      <c r="L67" s="39"/>
      <c r="M67" s="37">
        <f t="shared" si="10"/>
        <v>680.48</v>
      </c>
      <c r="N67" s="39"/>
      <c r="O67" s="39"/>
      <c r="P67" s="39"/>
      <c r="Q67" s="37"/>
      <c r="R67" s="37"/>
      <c r="S67" s="47">
        <v>1</v>
      </c>
      <c r="T67" s="14">
        <f t="shared" si="2"/>
        <v>680.48</v>
      </c>
      <c r="U67" s="48" t="s">
        <v>250</v>
      </c>
      <c r="V67" s="49">
        <f t="shared" si="8"/>
        <v>2</v>
      </c>
    </row>
    <row r="68" ht="24.9" customHeight="1" spans="1:22">
      <c r="A68" s="12">
        <v>63</v>
      </c>
      <c r="B68" s="18"/>
      <c r="C68" s="33" t="s">
        <v>254</v>
      </c>
      <c r="D68" s="33" t="s">
        <v>30</v>
      </c>
      <c r="E68" s="15" t="s">
        <v>255</v>
      </c>
      <c r="F68" s="15" t="s">
        <v>256</v>
      </c>
      <c r="G68" s="14" t="s">
        <v>40</v>
      </c>
      <c r="H68" s="23">
        <v>4253</v>
      </c>
      <c r="I68" s="39"/>
      <c r="J68" s="19">
        <f t="shared" si="0"/>
        <v>680.48</v>
      </c>
      <c r="K68" s="39"/>
      <c r="L68" s="39"/>
      <c r="M68" s="37">
        <f t="shared" si="10"/>
        <v>680.48</v>
      </c>
      <c r="N68" s="39"/>
      <c r="O68" s="39"/>
      <c r="P68" s="39"/>
      <c r="Q68" s="37"/>
      <c r="R68" s="37"/>
      <c r="S68" s="47">
        <v>1</v>
      </c>
      <c r="T68" s="14">
        <f t="shared" si="2"/>
        <v>680.48</v>
      </c>
      <c r="U68" s="48" t="s">
        <v>56</v>
      </c>
      <c r="V68" s="49">
        <f t="shared" si="8"/>
        <v>1</v>
      </c>
    </row>
    <row r="69" ht="24.9" customHeight="1" spans="1:22">
      <c r="A69" s="12">
        <v>64</v>
      </c>
      <c r="B69" s="18"/>
      <c r="C69" s="14" t="s">
        <v>257</v>
      </c>
      <c r="D69" s="14" t="s">
        <v>37</v>
      </c>
      <c r="E69" s="15" t="s">
        <v>258</v>
      </c>
      <c r="F69" s="15" t="s">
        <v>259</v>
      </c>
      <c r="G69" s="14" t="s">
        <v>33</v>
      </c>
      <c r="H69" s="14">
        <v>4706</v>
      </c>
      <c r="I69" s="14">
        <v>7089</v>
      </c>
      <c r="J69" s="14">
        <f t="shared" si="0"/>
        <v>752.96</v>
      </c>
      <c r="K69" s="14">
        <f>I69*0.09</f>
        <v>638.01</v>
      </c>
      <c r="L69" s="14">
        <f>ROUND(H69*0.005,2)</f>
        <v>23.53</v>
      </c>
      <c r="M69" s="37">
        <f t="shared" si="10"/>
        <v>1414.5</v>
      </c>
      <c r="N69" s="14">
        <f>H69*0.08</f>
        <v>376.48</v>
      </c>
      <c r="O69" s="14">
        <f>I69*0.02</f>
        <v>141.78</v>
      </c>
      <c r="P69" s="14">
        <f>L69</f>
        <v>23.53</v>
      </c>
      <c r="Q69" s="37">
        <f>N69+O69+P69</f>
        <v>541.79</v>
      </c>
      <c r="R69" s="37"/>
      <c r="S69" s="47">
        <v>1</v>
      </c>
      <c r="T69" s="14">
        <f t="shared" si="2"/>
        <v>1956.29</v>
      </c>
      <c r="U69" s="48" t="s">
        <v>260</v>
      </c>
      <c r="V69" s="49">
        <f t="shared" si="8"/>
        <v>31</v>
      </c>
    </row>
    <row r="70" ht="24.9" customHeight="1" spans="1:22">
      <c r="A70" s="12">
        <v>65</v>
      </c>
      <c r="B70" s="18"/>
      <c r="C70" s="14" t="s">
        <v>261</v>
      </c>
      <c r="D70" s="14" t="s">
        <v>37</v>
      </c>
      <c r="E70" s="15" t="s">
        <v>262</v>
      </c>
      <c r="F70" s="15" t="s">
        <v>263</v>
      </c>
      <c r="G70" s="14" t="s">
        <v>33</v>
      </c>
      <c r="H70" s="14">
        <v>4253</v>
      </c>
      <c r="I70" s="14">
        <v>7089</v>
      </c>
      <c r="J70" s="14">
        <f t="shared" ref="J70:J133" si="11">H70*0.16</f>
        <v>680.48</v>
      </c>
      <c r="K70" s="14">
        <f>I70*0.09</f>
        <v>638.01</v>
      </c>
      <c r="L70" s="14">
        <f>ROUND(H70*0.005,2)</f>
        <v>21.27</v>
      </c>
      <c r="M70" s="37">
        <f t="shared" si="10"/>
        <v>1339.76</v>
      </c>
      <c r="N70" s="14">
        <f>H70*0.08</f>
        <v>340.24</v>
      </c>
      <c r="O70" s="14">
        <f>I70*0.02</f>
        <v>141.78</v>
      </c>
      <c r="P70" s="14">
        <f>L70</f>
        <v>21.27</v>
      </c>
      <c r="Q70" s="37">
        <f>N70+O70+P70</f>
        <v>503.29</v>
      </c>
      <c r="R70" s="37"/>
      <c r="S70" s="47">
        <v>1</v>
      </c>
      <c r="T70" s="14">
        <f t="shared" ref="T70:T133" si="12">M70+Q70</f>
        <v>1843.05</v>
      </c>
      <c r="U70" s="48" t="s">
        <v>250</v>
      </c>
      <c r="V70" s="49">
        <f t="shared" si="8"/>
        <v>2</v>
      </c>
    </row>
    <row r="71" ht="24.9" customHeight="1" spans="1:22">
      <c r="A71" s="12">
        <v>66</v>
      </c>
      <c r="B71" s="13" t="s">
        <v>264</v>
      </c>
      <c r="C71" s="13" t="s">
        <v>265</v>
      </c>
      <c r="D71" s="22" t="s">
        <v>37</v>
      </c>
      <c r="E71" s="25" t="s">
        <v>266</v>
      </c>
      <c r="F71" s="17" t="s">
        <v>267</v>
      </c>
      <c r="G71" s="14" t="s">
        <v>40</v>
      </c>
      <c r="H71" s="23">
        <v>4253</v>
      </c>
      <c r="I71" s="42"/>
      <c r="J71" s="19">
        <f t="shared" si="11"/>
        <v>680.48</v>
      </c>
      <c r="K71" s="40"/>
      <c r="L71" s="13"/>
      <c r="M71" s="37">
        <f t="shared" si="10"/>
        <v>680.48</v>
      </c>
      <c r="N71" s="39"/>
      <c r="O71" s="39"/>
      <c r="P71" s="39"/>
      <c r="Q71" s="37"/>
      <c r="R71" s="37"/>
      <c r="S71" s="47">
        <v>1</v>
      </c>
      <c r="T71" s="14">
        <f t="shared" si="12"/>
        <v>680.48</v>
      </c>
      <c r="U71" s="48" t="s">
        <v>82</v>
      </c>
      <c r="V71" s="49">
        <f t="shared" si="8"/>
        <v>36</v>
      </c>
    </row>
    <row r="72" ht="24.9" customHeight="1" spans="1:22">
      <c r="A72" s="12">
        <v>67</v>
      </c>
      <c r="B72" s="13"/>
      <c r="C72" s="13" t="s">
        <v>268</v>
      </c>
      <c r="D72" s="13" t="s">
        <v>30</v>
      </c>
      <c r="E72" s="25" t="s">
        <v>269</v>
      </c>
      <c r="F72" s="17" t="s">
        <v>270</v>
      </c>
      <c r="G72" s="14" t="s">
        <v>40</v>
      </c>
      <c r="H72" s="23">
        <v>4253</v>
      </c>
      <c r="I72" s="13"/>
      <c r="J72" s="19">
        <f t="shared" si="11"/>
        <v>680.48</v>
      </c>
      <c r="K72" s="40"/>
      <c r="L72" s="13"/>
      <c r="M72" s="37">
        <f t="shared" si="10"/>
        <v>680.48</v>
      </c>
      <c r="N72" s="39"/>
      <c r="O72" s="39"/>
      <c r="P72" s="39"/>
      <c r="Q72" s="37"/>
      <c r="R72" s="37"/>
      <c r="S72" s="47">
        <v>1</v>
      </c>
      <c r="T72" s="14">
        <f t="shared" si="12"/>
        <v>680.48</v>
      </c>
      <c r="U72" s="48" t="s">
        <v>82</v>
      </c>
      <c r="V72" s="49">
        <f t="shared" si="8"/>
        <v>36</v>
      </c>
    </row>
    <row r="73" ht="24.9" customHeight="1" spans="1:22">
      <c r="A73" s="12">
        <v>68</v>
      </c>
      <c r="B73" s="13"/>
      <c r="C73" s="13" t="s">
        <v>271</v>
      </c>
      <c r="D73" s="22" t="s">
        <v>30</v>
      </c>
      <c r="E73" s="25" t="s">
        <v>272</v>
      </c>
      <c r="F73" s="17" t="s">
        <v>273</v>
      </c>
      <c r="G73" s="14" t="s">
        <v>40</v>
      </c>
      <c r="H73" s="23">
        <v>4253</v>
      </c>
      <c r="I73" s="42"/>
      <c r="J73" s="19">
        <f t="shared" si="11"/>
        <v>680.48</v>
      </c>
      <c r="K73" s="40"/>
      <c r="L73" s="13"/>
      <c r="M73" s="37">
        <f t="shared" si="10"/>
        <v>680.48</v>
      </c>
      <c r="N73" s="39"/>
      <c r="O73" s="39"/>
      <c r="P73" s="39"/>
      <c r="Q73" s="37"/>
      <c r="R73" s="37"/>
      <c r="S73" s="47">
        <v>1</v>
      </c>
      <c r="T73" s="14">
        <f t="shared" si="12"/>
        <v>680.48</v>
      </c>
      <c r="U73" s="48" t="s">
        <v>52</v>
      </c>
      <c r="V73" s="49">
        <f t="shared" si="8"/>
        <v>33</v>
      </c>
    </row>
    <row r="74" ht="24.9" customHeight="1" spans="1:22">
      <c r="A74" s="12">
        <v>69</v>
      </c>
      <c r="B74" s="13"/>
      <c r="C74" s="13" t="s">
        <v>274</v>
      </c>
      <c r="D74" s="13" t="s">
        <v>30</v>
      </c>
      <c r="E74" s="25" t="s">
        <v>275</v>
      </c>
      <c r="F74" s="17" t="s">
        <v>276</v>
      </c>
      <c r="G74" s="14" t="s">
        <v>40</v>
      </c>
      <c r="H74" s="23">
        <v>4253</v>
      </c>
      <c r="I74" s="13"/>
      <c r="J74" s="19">
        <f t="shared" si="11"/>
        <v>680.48</v>
      </c>
      <c r="K74" s="40"/>
      <c r="L74" s="13"/>
      <c r="M74" s="37">
        <f t="shared" si="10"/>
        <v>680.48</v>
      </c>
      <c r="N74" s="39"/>
      <c r="O74" s="39"/>
      <c r="P74" s="39"/>
      <c r="Q74" s="37"/>
      <c r="R74" s="37"/>
      <c r="S74" s="47">
        <v>1</v>
      </c>
      <c r="T74" s="14">
        <f t="shared" si="12"/>
        <v>680.48</v>
      </c>
      <c r="U74" s="48" t="s">
        <v>93</v>
      </c>
      <c r="V74" s="49">
        <f t="shared" si="8"/>
        <v>32</v>
      </c>
    </row>
    <row r="75" ht="24.9" customHeight="1" spans="1:22">
      <c r="A75" s="12">
        <v>70</v>
      </c>
      <c r="B75" s="13"/>
      <c r="C75" s="13" t="s">
        <v>277</v>
      </c>
      <c r="D75" s="22" t="s">
        <v>37</v>
      </c>
      <c r="E75" s="25" t="s">
        <v>278</v>
      </c>
      <c r="F75" s="17" t="s">
        <v>279</v>
      </c>
      <c r="G75" s="14" t="s">
        <v>40</v>
      </c>
      <c r="H75" s="23">
        <v>4253</v>
      </c>
      <c r="I75" s="42"/>
      <c r="J75" s="19">
        <f t="shared" si="11"/>
        <v>680.48</v>
      </c>
      <c r="K75" s="40"/>
      <c r="L75" s="13"/>
      <c r="M75" s="37">
        <f t="shared" si="10"/>
        <v>680.48</v>
      </c>
      <c r="N75" s="39"/>
      <c r="O75" s="39"/>
      <c r="P75" s="39"/>
      <c r="Q75" s="37"/>
      <c r="R75" s="37"/>
      <c r="S75" s="47">
        <v>1</v>
      </c>
      <c r="T75" s="14">
        <f t="shared" si="12"/>
        <v>680.48</v>
      </c>
      <c r="U75" s="48" t="s">
        <v>93</v>
      </c>
      <c r="V75" s="49">
        <f t="shared" si="8"/>
        <v>32</v>
      </c>
    </row>
    <row r="76" ht="24.9" customHeight="1" spans="1:22">
      <c r="A76" s="12">
        <v>71</v>
      </c>
      <c r="B76" s="13"/>
      <c r="C76" s="13" t="s">
        <v>280</v>
      </c>
      <c r="D76" s="13" t="s">
        <v>30</v>
      </c>
      <c r="E76" s="25" t="s">
        <v>281</v>
      </c>
      <c r="F76" s="17" t="s">
        <v>282</v>
      </c>
      <c r="G76" s="14" t="s">
        <v>40</v>
      </c>
      <c r="H76" s="23">
        <v>4253</v>
      </c>
      <c r="I76" s="13"/>
      <c r="J76" s="19">
        <f t="shared" si="11"/>
        <v>680.48</v>
      </c>
      <c r="K76" s="40"/>
      <c r="L76" s="13"/>
      <c r="M76" s="37">
        <f t="shared" si="10"/>
        <v>680.48</v>
      </c>
      <c r="N76" s="39"/>
      <c r="O76" s="39"/>
      <c r="P76" s="39"/>
      <c r="Q76" s="37"/>
      <c r="R76" s="37"/>
      <c r="S76" s="47">
        <v>1</v>
      </c>
      <c r="T76" s="14">
        <f t="shared" si="12"/>
        <v>680.48</v>
      </c>
      <c r="U76" s="48" t="s">
        <v>283</v>
      </c>
      <c r="V76" s="49">
        <f t="shared" si="8"/>
        <v>24</v>
      </c>
    </row>
    <row r="77" ht="24.9" customHeight="1" spans="1:22">
      <c r="A77" s="12">
        <v>72</v>
      </c>
      <c r="B77" s="13"/>
      <c r="C77" s="13" t="s">
        <v>284</v>
      </c>
      <c r="D77" s="13" t="s">
        <v>30</v>
      </c>
      <c r="E77" s="25" t="s">
        <v>285</v>
      </c>
      <c r="F77" s="17" t="s">
        <v>286</v>
      </c>
      <c r="G77" s="14" t="s">
        <v>40</v>
      </c>
      <c r="H77" s="23">
        <v>4253</v>
      </c>
      <c r="I77" s="13"/>
      <c r="J77" s="19">
        <f t="shared" si="11"/>
        <v>680.48</v>
      </c>
      <c r="K77" s="40"/>
      <c r="L77" s="13"/>
      <c r="M77" s="37">
        <f t="shared" si="10"/>
        <v>680.48</v>
      </c>
      <c r="N77" s="39"/>
      <c r="O77" s="39"/>
      <c r="P77" s="39"/>
      <c r="Q77" s="37"/>
      <c r="R77" s="37"/>
      <c r="S77" s="47">
        <v>1</v>
      </c>
      <c r="T77" s="14">
        <f t="shared" si="12"/>
        <v>680.48</v>
      </c>
      <c r="U77" s="48" t="s">
        <v>283</v>
      </c>
      <c r="V77" s="49">
        <f t="shared" si="8"/>
        <v>24</v>
      </c>
    </row>
    <row r="78" ht="24.9" customHeight="1" spans="1:22">
      <c r="A78" s="12">
        <v>73</v>
      </c>
      <c r="B78" s="13"/>
      <c r="C78" s="13" t="s">
        <v>287</v>
      </c>
      <c r="D78" s="22" t="s">
        <v>37</v>
      </c>
      <c r="E78" s="50" t="s">
        <v>288</v>
      </c>
      <c r="F78" s="17" t="s">
        <v>289</v>
      </c>
      <c r="G78" s="14" t="s">
        <v>40</v>
      </c>
      <c r="H78" s="23">
        <v>4253</v>
      </c>
      <c r="I78" s="42"/>
      <c r="J78" s="19">
        <f t="shared" si="11"/>
        <v>680.48</v>
      </c>
      <c r="K78" s="40"/>
      <c r="L78" s="13"/>
      <c r="M78" s="37">
        <f t="shared" si="10"/>
        <v>680.48</v>
      </c>
      <c r="N78" s="39"/>
      <c r="O78" s="39"/>
      <c r="P78" s="39"/>
      <c r="Q78" s="37"/>
      <c r="R78" s="37"/>
      <c r="S78" s="47">
        <v>1</v>
      </c>
      <c r="T78" s="14">
        <f t="shared" si="12"/>
        <v>680.48</v>
      </c>
      <c r="U78" s="48" t="s">
        <v>68</v>
      </c>
      <c r="V78" s="49">
        <f t="shared" si="8"/>
        <v>21</v>
      </c>
    </row>
    <row r="79" ht="24.9" customHeight="1" spans="1:22">
      <c r="A79" s="12">
        <v>74</v>
      </c>
      <c r="B79" s="13"/>
      <c r="C79" s="13" t="s">
        <v>290</v>
      </c>
      <c r="D79" s="22" t="s">
        <v>37</v>
      </c>
      <c r="E79" s="25" t="s">
        <v>291</v>
      </c>
      <c r="F79" s="17" t="s">
        <v>292</v>
      </c>
      <c r="G79" s="14" t="s">
        <v>40</v>
      </c>
      <c r="H79" s="21">
        <v>4253</v>
      </c>
      <c r="I79" s="52"/>
      <c r="J79" s="19">
        <f t="shared" si="11"/>
        <v>680.48</v>
      </c>
      <c r="K79" s="52"/>
      <c r="L79" s="52"/>
      <c r="M79" s="37">
        <f t="shared" si="10"/>
        <v>680.48</v>
      </c>
      <c r="N79" s="39"/>
      <c r="O79" s="39"/>
      <c r="P79" s="39"/>
      <c r="Q79" s="37"/>
      <c r="R79" s="37"/>
      <c r="S79" s="47">
        <v>1</v>
      </c>
      <c r="T79" s="14">
        <f t="shared" si="12"/>
        <v>680.48</v>
      </c>
      <c r="U79" s="48" t="s">
        <v>135</v>
      </c>
      <c r="V79" s="49">
        <f t="shared" si="8"/>
        <v>19</v>
      </c>
    </row>
    <row r="80" ht="24.9" customHeight="1" spans="1:22">
      <c r="A80" s="12">
        <v>75</v>
      </c>
      <c r="B80" s="13"/>
      <c r="C80" s="13" t="s">
        <v>293</v>
      </c>
      <c r="D80" s="22" t="s">
        <v>37</v>
      </c>
      <c r="E80" s="25" t="s">
        <v>294</v>
      </c>
      <c r="F80" s="17" t="s">
        <v>295</v>
      </c>
      <c r="G80" s="14" t="s">
        <v>40</v>
      </c>
      <c r="H80" s="21">
        <v>4253</v>
      </c>
      <c r="I80" s="52"/>
      <c r="J80" s="19">
        <f t="shared" si="11"/>
        <v>680.48</v>
      </c>
      <c r="K80" s="52"/>
      <c r="L80" s="52"/>
      <c r="M80" s="37">
        <f t="shared" si="10"/>
        <v>680.48</v>
      </c>
      <c r="N80" s="39"/>
      <c r="O80" s="39"/>
      <c r="P80" s="39"/>
      <c r="Q80" s="37"/>
      <c r="R80" s="37"/>
      <c r="S80" s="47">
        <v>1</v>
      </c>
      <c r="T80" s="14">
        <f t="shared" si="12"/>
        <v>680.48</v>
      </c>
      <c r="U80" s="48" t="s">
        <v>135</v>
      </c>
      <c r="V80" s="49">
        <f t="shared" si="8"/>
        <v>19</v>
      </c>
    </row>
    <row r="81" ht="24.9" customHeight="1" spans="1:22">
      <c r="A81" s="12">
        <v>76</v>
      </c>
      <c r="B81" s="13"/>
      <c r="C81" s="13" t="s">
        <v>296</v>
      </c>
      <c r="D81" s="22" t="s">
        <v>37</v>
      </c>
      <c r="E81" s="25" t="s">
        <v>297</v>
      </c>
      <c r="F81" s="17" t="s">
        <v>298</v>
      </c>
      <c r="G81" s="14" t="s">
        <v>40</v>
      </c>
      <c r="H81" s="21">
        <v>4253</v>
      </c>
      <c r="I81" s="52"/>
      <c r="J81" s="19">
        <f t="shared" si="11"/>
        <v>680.48</v>
      </c>
      <c r="K81" s="52"/>
      <c r="L81" s="52"/>
      <c r="M81" s="37">
        <f t="shared" si="10"/>
        <v>680.48</v>
      </c>
      <c r="N81" s="39"/>
      <c r="O81" s="39"/>
      <c r="P81" s="39"/>
      <c r="Q81" s="37"/>
      <c r="R81" s="37"/>
      <c r="S81" s="47">
        <v>1</v>
      </c>
      <c r="T81" s="14">
        <f t="shared" si="12"/>
        <v>680.48</v>
      </c>
      <c r="U81" s="48" t="s">
        <v>135</v>
      </c>
      <c r="V81" s="49">
        <f t="shared" si="8"/>
        <v>19</v>
      </c>
    </row>
    <row r="82" ht="24.9" customHeight="1" spans="1:22">
      <c r="A82" s="12">
        <v>77</v>
      </c>
      <c r="B82" s="13"/>
      <c r="C82" s="13" t="s">
        <v>299</v>
      </c>
      <c r="D82" s="13" t="s">
        <v>30</v>
      </c>
      <c r="E82" s="25" t="s">
        <v>300</v>
      </c>
      <c r="F82" s="17" t="s">
        <v>301</v>
      </c>
      <c r="G82" s="14" t="s">
        <v>40</v>
      </c>
      <c r="H82" s="21">
        <v>4253</v>
      </c>
      <c r="I82" s="52"/>
      <c r="J82" s="19">
        <f t="shared" si="11"/>
        <v>680.48</v>
      </c>
      <c r="K82" s="52"/>
      <c r="L82" s="52"/>
      <c r="M82" s="37">
        <f t="shared" si="10"/>
        <v>680.48</v>
      </c>
      <c r="N82" s="39"/>
      <c r="O82" s="39"/>
      <c r="P82" s="39"/>
      <c r="Q82" s="37"/>
      <c r="R82" s="37"/>
      <c r="S82" s="47">
        <v>1</v>
      </c>
      <c r="T82" s="14">
        <f t="shared" si="12"/>
        <v>680.48</v>
      </c>
      <c r="U82" s="48" t="s">
        <v>135</v>
      </c>
      <c r="V82" s="49">
        <f t="shared" si="8"/>
        <v>19</v>
      </c>
    </row>
    <row r="83" ht="24.9" customHeight="1" spans="1:22">
      <c r="A83" s="12">
        <v>78</v>
      </c>
      <c r="B83" s="13"/>
      <c r="C83" s="13" t="s">
        <v>302</v>
      </c>
      <c r="D83" s="13" t="s">
        <v>30</v>
      </c>
      <c r="E83" s="25" t="s">
        <v>303</v>
      </c>
      <c r="F83" s="17" t="s">
        <v>304</v>
      </c>
      <c r="G83" s="14" t="s">
        <v>40</v>
      </c>
      <c r="H83" s="21">
        <v>4253</v>
      </c>
      <c r="I83" s="52"/>
      <c r="J83" s="19">
        <f t="shared" si="11"/>
        <v>680.48</v>
      </c>
      <c r="K83" s="52"/>
      <c r="L83" s="52"/>
      <c r="M83" s="37">
        <f t="shared" si="10"/>
        <v>680.48</v>
      </c>
      <c r="N83" s="39"/>
      <c r="O83" s="39"/>
      <c r="P83" s="39"/>
      <c r="Q83" s="37"/>
      <c r="R83" s="37"/>
      <c r="S83" s="47">
        <v>1</v>
      </c>
      <c r="T83" s="14">
        <f t="shared" si="12"/>
        <v>680.48</v>
      </c>
      <c r="U83" s="48" t="s">
        <v>135</v>
      </c>
      <c r="V83" s="49">
        <f t="shared" si="8"/>
        <v>19</v>
      </c>
    </row>
    <row r="84" ht="24.9" customHeight="1" spans="1:22">
      <c r="A84" s="12">
        <v>79</v>
      </c>
      <c r="B84" s="13"/>
      <c r="C84" s="13" t="s">
        <v>305</v>
      </c>
      <c r="D84" s="22" t="s">
        <v>37</v>
      </c>
      <c r="E84" s="25" t="s">
        <v>306</v>
      </c>
      <c r="F84" s="17" t="s">
        <v>307</v>
      </c>
      <c r="G84" s="14" t="s">
        <v>40</v>
      </c>
      <c r="H84" s="23">
        <v>4253</v>
      </c>
      <c r="I84" s="52"/>
      <c r="J84" s="19">
        <f t="shared" si="11"/>
        <v>680.48</v>
      </c>
      <c r="K84" s="52"/>
      <c r="L84" s="52"/>
      <c r="M84" s="37">
        <f t="shared" si="10"/>
        <v>680.48</v>
      </c>
      <c r="N84" s="39"/>
      <c r="O84" s="39"/>
      <c r="P84" s="39"/>
      <c r="Q84" s="37"/>
      <c r="R84" s="37"/>
      <c r="S84" s="47">
        <v>1</v>
      </c>
      <c r="T84" s="14">
        <f t="shared" si="12"/>
        <v>680.48</v>
      </c>
      <c r="U84" s="48" t="s">
        <v>308</v>
      </c>
      <c r="V84" s="49">
        <f t="shared" si="8"/>
        <v>18</v>
      </c>
    </row>
    <row r="85" ht="24.9" customHeight="1" spans="1:22">
      <c r="A85" s="12">
        <v>80</v>
      </c>
      <c r="B85" s="13"/>
      <c r="C85" s="13" t="s">
        <v>309</v>
      </c>
      <c r="D85" s="13" t="s">
        <v>30</v>
      </c>
      <c r="E85" s="25" t="s">
        <v>310</v>
      </c>
      <c r="F85" s="17" t="s">
        <v>311</v>
      </c>
      <c r="G85" s="14" t="s">
        <v>40</v>
      </c>
      <c r="H85" s="23">
        <v>4253</v>
      </c>
      <c r="I85" s="52"/>
      <c r="J85" s="19">
        <f t="shared" si="11"/>
        <v>680.48</v>
      </c>
      <c r="K85" s="52"/>
      <c r="L85" s="52"/>
      <c r="M85" s="37">
        <f t="shared" si="10"/>
        <v>680.48</v>
      </c>
      <c r="N85" s="39"/>
      <c r="O85" s="39"/>
      <c r="P85" s="39"/>
      <c r="Q85" s="37"/>
      <c r="R85" s="37"/>
      <c r="S85" s="47">
        <v>1</v>
      </c>
      <c r="T85" s="14">
        <f t="shared" si="12"/>
        <v>680.48</v>
      </c>
      <c r="U85" s="48" t="s">
        <v>173</v>
      </c>
      <c r="V85" s="49">
        <f t="shared" si="8"/>
        <v>17</v>
      </c>
    </row>
    <row r="86" ht="24.9" customHeight="1" spans="1:22">
      <c r="A86" s="12">
        <v>81</v>
      </c>
      <c r="B86" s="13"/>
      <c r="C86" s="13" t="s">
        <v>312</v>
      </c>
      <c r="D86" s="13" t="s">
        <v>30</v>
      </c>
      <c r="E86" s="25" t="s">
        <v>313</v>
      </c>
      <c r="F86" s="17" t="s">
        <v>314</v>
      </c>
      <c r="G86" s="14" t="s">
        <v>40</v>
      </c>
      <c r="H86" s="23">
        <v>4253</v>
      </c>
      <c r="I86" s="52"/>
      <c r="J86" s="19">
        <f t="shared" si="11"/>
        <v>680.48</v>
      </c>
      <c r="K86" s="52"/>
      <c r="L86" s="52"/>
      <c r="M86" s="37">
        <f t="shared" si="10"/>
        <v>680.48</v>
      </c>
      <c r="N86" s="39"/>
      <c r="O86" s="39"/>
      <c r="P86" s="39"/>
      <c r="Q86" s="37"/>
      <c r="R86" s="37"/>
      <c r="S86" s="47">
        <v>1</v>
      </c>
      <c r="T86" s="14">
        <f t="shared" si="12"/>
        <v>680.48</v>
      </c>
      <c r="U86" s="48" t="s">
        <v>123</v>
      </c>
      <c r="V86" s="49">
        <f t="shared" si="8"/>
        <v>15</v>
      </c>
    </row>
    <row r="87" ht="24.9" customHeight="1" spans="1:22">
      <c r="A87" s="12">
        <v>82</v>
      </c>
      <c r="B87" s="13"/>
      <c r="C87" s="13" t="s">
        <v>315</v>
      </c>
      <c r="D87" s="13" t="s">
        <v>37</v>
      </c>
      <c r="E87" s="25" t="s">
        <v>316</v>
      </c>
      <c r="F87" s="17" t="s">
        <v>317</v>
      </c>
      <c r="G87" s="14" t="s">
        <v>40</v>
      </c>
      <c r="H87" s="23">
        <v>4253</v>
      </c>
      <c r="I87" s="52"/>
      <c r="J87" s="19">
        <f t="shared" si="11"/>
        <v>680.48</v>
      </c>
      <c r="K87" s="52"/>
      <c r="L87" s="52"/>
      <c r="M87" s="37">
        <f t="shared" si="10"/>
        <v>680.48</v>
      </c>
      <c r="N87" s="39"/>
      <c r="O87" s="39"/>
      <c r="P87" s="39"/>
      <c r="Q87" s="37"/>
      <c r="R87" s="37"/>
      <c r="S87" s="47">
        <v>1</v>
      </c>
      <c r="T87" s="14">
        <f t="shared" si="12"/>
        <v>680.48</v>
      </c>
      <c r="U87" s="48" t="s">
        <v>45</v>
      </c>
      <c r="V87" s="49">
        <f t="shared" si="8"/>
        <v>14</v>
      </c>
    </row>
    <row r="88" ht="24.9" customHeight="1" spans="1:22">
      <c r="A88" s="12">
        <v>83</v>
      </c>
      <c r="B88" s="13"/>
      <c r="C88" s="13" t="s">
        <v>318</v>
      </c>
      <c r="D88" s="13" t="s">
        <v>37</v>
      </c>
      <c r="E88" s="25" t="s">
        <v>319</v>
      </c>
      <c r="F88" s="17" t="s">
        <v>320</v>
      </c>
      <c r="G88" s="14" t="s">
        <v>40</v>
      </c>
      <c r="H88" s="23">
        <v>4253</v>
      </c>
      <c r="I88" s="52"/>
      <c r="J88" s="19">
        <f t="shared" si="11"/>
        <v>680.48</v>
      </c>
      <c r="K88" s="52"/>
      <c r="L88" s="52"/>
      <c r="M88" s="37">
        <f t="shared" si="10"/>
        <v>680.48</v>
      </c>
      <c r="N88" s="39"/>
      <c r="O88" s="39"/>
      <c r="P88" s="39"/>
      <c r="Q88" s="37"/>
      <c r="R88" s="37"/>
      <c r="S88" s="47">
        <v>1</v>
      </c>
      <c r="T88" s="14">
        <f t="shared" si="12"/>
        <v>680.48</v>
      </c>
      <c r="U88" s="48" t="s">
        <v>212</v>
      </c>
      <c r="V88" s="49">
        <f t="shared" si="8"/>
        <v>10</v>
      </c>
    </row>
    <row r="89" ht="24.9" customHeight="1" spans="1:22">
      <c r="A89" s="12">
        <v>84</v>
      </c>
      <c r="B89" s="13"/>
      <c r="C89" s="13" t="s">
        <v>321</v>
      </c>
      <c r="D89" s="13" t="s">
        <v>37</v>
      </c>
      <c r="E89" s="25" t="s">
        <v>322</v>
      </c>
      <c r="F89" s="17" t="s">
        <v>323</v>
      </c>
      <c r="G89" s="14" t="s">
        <v>40</v>
      </c>
      <c r="H89" s="23">
        <v>4253</v>
      </c>
      <c r="I89" s="52"/>
      <c r="J89" s="19">
        <f t="shared" si="11"/>
        <v>680.48</v>
      </c>
      <c r="K89" s="52"/>
      <c r="L89" s="52"/>
      <c r="M89" s="37">
        <f t="shared" si="10"/>
        <v>680.48</v>
      </c>
      <c r="N89" s="39"/>
      <c r="O89" s="39"/>
      <c r="P89" s="39"/>
      <c r="Q89" s="37"/>
      <c r="R89" s="37"/>
      <c r="S89" s="47">
        <v>1</v>
      </c>
      <c r="T89" s="14">
        <f t="shared" si="12"/>
        <v>680.48</v>
      </c>
      <c r="U89" s="48" t="s">
        <v>324</v>
      </c>
      <c r="V89" s="49">
        <f t="shared" si="8"/>
        <v>6</v>
      </c>
    </row>
    <row r="90" ht="24.9" customHeight="1" spans="1:22">
      <c r="A90" s="12">
        <v>85</v>
      </c>
      <c r="B90" s="13"/>
      <c r="C90" s="13" t="s">
        <v>325</v>
      </c>
      <c r="D90" s="13" t="s">
        <v>37</v>
      </c>
      <c r="E90" s="25" t="s">
        <v>326</v>
      </c>
      <c r="F90" s="17" t="s">
        <v>327</v>
      </c>
      <c r="G90" s="14" t="s">
        <v>40</v>
      </c>
      <c r="H90" s="23">
        <v>4253</v>
      </c>
      <c r="I90" s="52"/>
      <c r="J90" s="19">
        <f t="shared" si="11"/>
        <v>680.48</v>
      </c>
      <c r="K90" s="52"/>
      <c r="L90" s="52"/>
      <c r="M90" s="37">
        <f t="shared" si="10"/>
        <v>680.48</v>
      </c>
      <c r="N90" s="39"/>
      <c r="O90" s="39"/>
      <c r="P90" s="39"/>
      <c r="Q90" s="37"/>
      <c r="R90" s="37"/>
      <c r="S90" s="47">
        <v>1</v>
      </c>
      <c r="T90" s="14">
        <f t="shared" si="12"/>
        <v>680.48</v>
      </c>
      <c r="U90" s="48" t="s">
        <v>130</v>
      </c>
      <c r="V90" s="49">
        <f>(MID(U90,8,4)-LEFT(U90,4))*12+RIGHT(U90,2)-MID(U90,5,2)+1-8</f>
        <v>3</v>
      </c>
    </row>
    <row r="91" ht="24.9" customHeight="1" spans="1:22">
      <c r="A91" s="12">
        <v>86</v>
      </c>
      <c r="B91" s="13"/>
      <c r="C91" s="51" t="s">
        <v>328</v>
      </c>
      <c r="D91" s="13" t="s">
        <v>37</v>
      </c>
      <c r="E91" s="25" t="s">
        <v>329</v>
      </c>
      <c r="F91" s="17" t="s">
        <v>330</v>
      </c>
      <c r="G91" s="14" t="s">
        <v>40</v>
      </c>
      <c r="H91" s="23">
        <v>4253</v>
      </c>
      <c r="I91" s="52"/>
      <c r="J91" s="19">
        <f t="shared" si="11"/>
        <v>680.48</v>
      </c>
      <c r="K91" s="52"/>
      <c r="L91" s="52"/>
      <c r="M91" s="37">
        <f t="shared" si="10"/>
        <v>680.48</v>
      </c>
      <c r="N91" s="39"/>
      <c r="O91" s="39"/>
      <c r="P91" s="39"/>
      <c r="Q91" s="37"/>
      <c r="R91" s="37"/>
      <c r="S91" s="47">
        <v>1</v>
      </c>
      <c r="T91" s="14">
        <f t="shared" si="12"/>
        <v>680.48</v>
      </c>
      <c r="U91" s="48" t="s">
        <v>56</v>
      </c>
      <c r="V91" s="49">
        <f t="shared" ref="V91:V96" si="13">(MID(U91,8,4)-LEFT(U91,4))*12+RIGHT(U91,2)-MID(U91,5,2)+1</f>
        <v>1</v>
      </c>
    </row>
    <row r="92" ht="24.9" customHeight="1" spans="1:22">
      <c r="A92" s="12">
        <v>87</v>
      </c>
      <c r="B92" s="18" t="s">
        <v>331</v>
      </c>
      <c r="C92" s="13" t="s">
        <v>332</v>
      </c>
      <c r="D92" s="13" t="s">
        <v>30</v>
      </c>
      <c r="E92" s="25" t="s">
        <v>333</v>
      </c>
      <c r="F92" s="17" t="s">
        <v>334</v>
      </c>
      <c r="G92" s="14" t="s">
        <v>40</v>
      </c>
      <c r="H92" s="21">
        <v>4253</v>
      </c>
      <c r="I92" s="32"/>
      <c r="J92" s="19">
        <f t="shared" si="11"/>
        <v>680.48</v>
      </c>
      <c r="K92" s="52"/>
      <c r="L92" s="52"/>
      <c r="M92" s="37">
        <f t="shared" si="10"/>
        <v>680.48</v>
      </c>
      <c r="N92" s="39"/>
      <c r="O92" s="39"/>
      <c r="P92" s="39"/>
      <c r="Q92" s="37"/>
      <c r="R92" s="37"/>
      <c r="S92" s="47">
        <v>1</v>
      </c>
      <c r="T92" s="14">
        <f t="shared" si="12"/>
        <v>680.48</v>
      </c>
      <c r="U92" s="48" t="s">
        <v>335</v>
      </c>
      <c r="V92" s="49">
        <f t="shared" si="13"/>
        <v>12</v>
      </c>
    </row>
    <row r="93" ht="24.9" customHeight="1" spans="1:22">
      <c r="A93" s="12">
        <v>88</v>
      </c>
      <c r="B93" s="18"/>
      <c r="C93" s="13" t="s">
        <v>336</v>
      </c>
      <c r="D93" s="13" t="s">
        <v>30</v>
      </c>
      <c r="E93" s="25" t="s">
        <v>337</v>
      </c>
      <c r="F93" s="17" t="s">
        <v>338</v>
      </c>
      <c r="G93" s="14" t="s">
        <v>40</v>
      </c>
      <c r="H93" s="13">
        <v>4280</v>
      </c>
      <c r="I93" s="13"/>
      <c r="J93" s="19">
        <f t="shared" si="11"/>
        <v>684.8</v>
      </c>
      <c r="K93" s="52"/>
      <c r="L93" s="52"/>
      <c r="M93" s="37">
        <f t="shared" si="10"/>
        <v>684.8</v>
      </c>
      <c r="N93" s="39"/>
      <c r="O93" s="39"/>
      <c r="P93" s="39"/>
      <c r="Q93" s="37"/>
      <c r="R93" s="37"/>
      <c r="S93" s="47">
        <v>1</v>
      </c>
      <c r="T93" s="14">
        <f t="shared" si="12"/>
        <v>684.8</v>
      </c>
      <c r="U93" s="48" t="s">
        <v>212</v>
      </c>
      <c r="V93" s="49">
        <f t="shared" si="13"/>
        <v>10</v>
      </c>
    </row>
    <row r="94" ht="24.9" customHeight="1" spans="1:22">
      <c r="A94" s="12">
        <v>89</v>
      </c>
      <c r="B94" s="18"/>
      <c r="C94" s="13" t="s">
        <v>339</v>
      </c>
      <c r="D94" s="13" t="s">
        <v>37</v>
      </c>
      <c r="E94" s="25" t="s">
        <v>340</v>
      </c>
      <c r="F94" s="17" t="s">
        <v>341</v>
      </c>
      <c r="G94" s="14" t="s">
        <v>40</v>
      </c>
      <c r="H94" s="13">
        <v>4300</v>
      </c>
      <c r="I94" s="13"/>
      <c r="J94" s="19">
        <f t="shared" si="11"/>
        <v>688</v>
      </c>
      <c r="K94" s="52"/>
      <c r="L94" s="52"/>
      <c r="M94" s="37">
        <f t="shared" si="10"/>
        <v>688</v>
      </c>
      <c r="N94" s="39"/>
      <c r="O94" s="39"/>
      <c r="P94" s="39"/>
      <c r="Q94" s="37"/>
      <c r="R94" s="37"/>
      <c r="S94" s="47">
        <v>1</v>
      </c>
      <c r="T94" s="14">
        <f t="shared" si="12"/>
        <v>688</v>
      </c>
      <c r="U94" s="48" t="s">
        <v>342</v>
      </c>
      <c r="V94" s="49">
        <f t="shared" si="13"/>
        <v>9</v>
      </c>
    </row>
    <row r="95" ht="24.9" customHeight="1" spans="1:22">
      <c r="A95" s="12">
        <v>90</v>
      </c>
      <c r="B95" s="19"/>
      <c r="C95" s="13" t="s">
        <v>343</v>
      </c>
      <c r="D95" s="13" t="s">
        <v>30</v>
      </c>
      <c r="E95" s="25" t="s">
        <v>344</v>
      </c>
      <c r="F95" s="17" t="s">
        <v>345</v>
      </c>
      <c r="G95" s="14" t="s">
        <v>40</v>
      </c>
      <c r="H95" s="21">
        <v>4253</v>
      </c>
      <c r="I95" s="32"/>
      <c r="J95" s="19">
        <f t="shared" si="11"/>
        <v>680.48</v>
      </c>
      <c r="K95" s="52"/>
      <c r="L95" s="52"/>
      <c r="M95" s="37">
        <f t="shared" si="10"/>
        <v>680.48</v>
      </c>
      <c r="N95" s="39"/>
      <c r="O95" s="39"/>
      <c r="P95" s="39"/>
      <c r="Q95" s="37"/>
      <c r="R95" s="37"/>
      <c r="S95" s="47">
        <v>1</v>
      </c>
      <c r="T95" s="14">
        <f t="shared" si="12"/>
        <v>680.48</v>
      </c>
      <c r="U95" s="48" t="s">
        <v>139</v>
      </c>
      <c r="V95" s="49">
        <f t="shared" si="13"/>
        <v>4</v>
      </c>
    </row>
    <row r="96" ht="24.9" customHeight="1" spans="1:22">
      <c r="A96" s="12">
        <v>91</v>
      </c>
      <c r="B96" s="18" t="s">
        <v>346</v>
      </c>
      <c r="C96" s="13" t="s">
        <v>347</v>
      </c>
      <c r="D96" s="13" t="s">
        <v>30</v>
      </c>
      <c r="E96" s="25" t="s">
        <v>348</v>
      </c>
      <c r="F96" s="17" t="s">
        <v>349</v>
      </c>
      <c r="G96" s="14" t="s">
        <v>40</v>
      </c>
      <c r="H96" s="21">
        <v>4253</v>
      </c>
      <c r="I96" s="52"/>
      <c r="J96" s="19">
        <f t="shared" si="11"/>
        <v>680.48</v>
      </c>
      <c r="K96" s="39"/>
      <c r="L96" s="39"/>
      <c r="M96" s="37">
        <f t="shared" si="10"/>
        <v>680.48</v>
      </c>
      <c r="N96" s="39"/>
      <c r="O96" s="39"/>
      <c r="P96" s="39"/>
      <c r="Q96" s="37"/>
      <c r="R96" s="37"/>
      <c r="S96" s="47">
        <v>1</v>
      </c>
      <c r="T96" s="14">
        <f t="shared" si="12"/>
        <v>680.48</v>
      </c>
      <c r="U96" s="48" t="s">
        <v>173</v>
      </c>
      <c r="V96" s="49">
        <f t="shared" si="13"/>
        <v>17</v>
      </c>
    </row>
    <row r="97" ht="24.9" customHeight="1" spans="1:22">
      <c r="A97" s="12">
        <v>92</v>
      </c>
      <c r="B97" s="18"/>
      <c r="C97" s="13" t="s">
        <v>350</v>
      </c>
      <c r="D97" s="13" t="s">
        <v>37</v>
      </c>
      <c r="E97" s="25" t="s">
        <v>351</v>
      </c>
      <c r="F97" s="17" t="s">
        <v>352</v>
      </c>
      <c r="G97" s="14" t="s">
        <v>40</v>
      </c>
      <c r="H97" s="32">
        <v>4600</v>
      </c>
      <c r="I97" s="52"/>
      <c r="J97" s="13">
        <f t="shared" si="11"/>
        <v>736</v>
      </c>
      <c r="K97" s="39"/>
      <c r="L97" s="39"/>
      <c r="M97" s="37">
        <f t="shared" si="10"/>
        <v>736</v>
      </c>
      <c r="N97" s="39"/>
      <c r="O97" s="39"/>
      <c r="P97" s="39"/>
      <c r="Q97" s="37"/>
      <c r="R97" s="37"/>
      <c r="S97" s="47">
        <v>1</v>
      </c>
      <c r="T97" s="14">
        <f t="shared" si="12"/>
        <v>736</v>
      </c>
      <c r="U97" s="48" t="s">
        <v>68</v>
      </c>
      <c r="V97" s="49">
        <f>(MID(U97,8,4)-LEFT(U97,4))*12+RIGHT(U97,2)-MID(U97,5,2)+1-10</f>
        <v>11</v>
      </c>
    </row>
    <row r="98" ht="24.9" customHeight="1" spans="1:22">
      <c r="A98" s="12">
        <v>93</v>
      </c>
      <c r="B98" s="18"/>
      <c r="C98" s="13" t="s">
        <v>353</v>
      </c>
      <c r="D98" s="13" t="s">
        <v>37</v>
      </c>
      <c r="E98" s="25" t="s">
        <v>354</v>
      </c>
      <c r="F98" s="17" t="s">
        <v>355</v>
      </c>
      <c r="G98" s="14" t="s">
        <v>40</v>
      </c>
      <c r="H98" s="21">
        <v>4253</v>
      </c>
      <c r="I98" s="52"/>
      <c r="J98" s="19">
        <f t="shared" si="11"/>
        <v>680.48</v>
      </c>
      <c r="K98" s="39"/>
      <c r="L98" s="39"/>
      <c r="M98" s="37">
        <f t="shared" si="10"/>
        <v>680.48</v>
      </c>
      <c r="N98" s="39"/>
      <c r="O98" s="39"/>
      <c r="P98" s="39"/>
      <c r="Q98" s="37"/>
      <c r="R98" s="37"/>
      <c r="S98" s="47">
        <v>1</v>
      </c>
      <c r="T98" s="14">
        <f t="shared" si="12"/>
        <v>680.48</v>
      </c>
      <c r="U98" s="48" t="s">
        <v>56</v>
      </c>
      <c r="V98" s="49">
        <f t="shared" ref="V98:V151" si="14">(MID(U98,8,4)-LEFT(U98,4))*12+RIGHT(U98,2)-MID(U98,5,2)+1</f>
        <v>1</v>
      </c>
    </row>
    <row r="99" ht="24.9" customHeight="1" spans="1:22">
      <c r="A99" s="12">
        <v>94</v>
      </c>
      <c r="B99" s="18"/>
      <c r="C99" s="13" t="s">
        <v>356</v>
      </c>
      <c r="D99" s="13" t="s">
        <v>30</v>
      </c>
      <c r="E99" s="25" t="s">
        <v>357</v>
      </c>
      <c r="F99" s="17" t="s">
        <v>358</v>
      </c>
      <c r="G99" s="14" t="s">
        <v>40</v>
      </c>
      <c r="H99" s="21">
        <v>4253</v>
      </c>
      <c r="I99" s="52"/>
      <c r="J99" s="19">
        <f t="shared" si="11"/>
        <v>680.48</v>
      </c>
      <c r="K99" s="39"/>
      <c r="L99" s="39"/>
      <c r="M99" s="37">
        <f t="shared" si="10"/>
        <v>680.48</v>
      </c>
      <c r="N99" s="39"/>
      <c r="O99" s="39"/>
      <c r="P99" s="39"/>
      <c r="Q99" s="37"/>
      <c r="R99" s="37"/>
      <c r="S99" s="47">
        <v>1</v>
      </c>
      <c r="T99" s="14">
        <f t="shared" si="12"/>
        <v>680.48</v>
      </c>
      <c r="U99" s="48" t="s">
        <v>56</v>
      </c>
      <c r="V99" s="49">
        <f t="shared" si="14"/>
        <v>1</v>
      </c>
    </row>
    <row r="100" ht="24.9" customHeight="1" spans="1:22">
      <c r="A100" s="12">
        <v>95</v>
      </c>
      <c r="B100" s="18"/>
      <c r="C100" s="13" t="s">
        <v>359</v>
      </c>
      <c r="D100" s="13" t="s">
        <v>37</v>
      </c>
      <c r="E100" s="25" t="s">
        <v>360</v>
      </c>
      <c r="F100" s="17" t="s">
        <v>361</v>
      </c>
      <c r="G100" s="14" t="s">
        <v>40</v>
      </c>
      <c r="H100" s="21">
        <v>4253</v>
      </c>
      <c r="I100" s="52"/>
      <c r="J100" s="19">
        <f t="shared" si="11"/>
        <v>680.48</v>
      </c>
      <c r="K100" s="39"/>
      <c r="L100" s="39"/>
      <c r="M100" s="37">
        <f t="shared" si="10"/>
        <v>680.48</v>
      </c>
      <c r="N100" s="39"/>
      <c r="O100" s="39"/>
      <c r="P100" s="39"/>
      <c r="Q100" s="37"/>
      <c r="R100" s="37"/>
      <c r="S100" s="47">
        <v>1</v>
      </c>
      <c r="T100" s="14">
        <f t="shared" si="12"/>
        <v>680.48</v>
      </c>
      <c r="U100" s="48" t="s">
        <v>56</v>
      </c>
      <c r="V100" s="49">
        <f t="shared" si="14"/>
        <v>1</v>
      </c>
    </row>
    <row r="101" ht="24.9" customHeight="1" spans="1:22">
      <c r="A101" s="12">
        <v>96</v>
      </c>
      <c r="B101" s="18"/>
      <c r="C101" s="14" t="s">
        <v>362</v>
      </c>
      <c r="D101" s="14" t="s">
        <v>30</v>
      </c>
      <c r="E101" s="15" t="s">
        <v>363</v>
      </c>
      <c r="F101" s="15" t="s">
        <v>364</v>
      </c>
      <c r="G101" s="14" t="s">
        <v>33</v>
      </c>
      <c r="H101" s="14">
        <v>4349</v>
      </c>
      <c r="I101" s="14">
        <v>7089</v>
      </c>
      <c r="J101" s="14">
        <f t="shared" si="11"/>
        <v>695.84</v>
      </c>
      <c r="K101" s="14">
        <f t="shared" ref="K101:K103" si="15">I101*0.09</f>
        <v>638.01</v>
      </c>
      <c r="L101" s="14">
        <f t="shared" ref="L101:L103" si="16">ROUND(H101*0.005,2)</f>
        <v>21.75</v>
      </c>
      <c r="M101" s="37">
        <f t="shared" si="10"/>
        <v>1355.6</v>
      </c>
      <c r="N101" s="14">
        <f t="shared" ref="N101:N103" si="17">H101*0.08</f>
        <v>347.92</v>
      </c>
      <c r="O101" s="14">
        <f t="shared" ref="O101:O103" si="18">I101*0.02</f>
        <v>141.78</v>
      </c>
      <c r="P101" s="14">
        <f t="shared" ref="P101:P103" si="19">L101</f>
        <v>21.75</v>
      </c>
      <c r="Q101" s="37">
        <f t="shared" ref="Q101:Q103" si="20">N101+O101+P101</f>
        <v>511.45</v>
      </c>
      <c r="R101" s="37"/>
      <c r="S101" s="47">
        <v>1</v>
      </c>
      <c r="T101" s="14">
        <f t="shared" si="12"/>
        <v>1867.05</v>
      </c>
      <c r="U101" s="48" t="s">
        <v>308</v>
      </c>
      <c r="V101" s="49">
        <f t="shared" si="14"/>
        <v>18</v>
      </c>
    </row>
    <row r="102" ht="24.9" customHeight="1" spans="1:22">
      <c r="A102" s="12">
        <v>97</v>
      </c>
      <c r="B102" s="18"/>
      <c r="C102" s="14" t="s">
        <v>365</v>
      </c>
      <c r="D102" s="14" t="s">
        <v>30</v>
      </c>
      <c r="E102" s="15" t="s">
        <v>366</v>
      </c>
      <c r="F102" s="15" t="s">
        <v>367</v>
      </c>
      <c r="G102" s="14" t="s">
        <v>33</v>
      </c>
      <c r="H102" s="14">
        <v>4253</v>
      </c>
      <c r="I102" s="14">
        <v>7089</v>
      </c>
      <c r="J102" s="14">
        <f t="shared" si="11"/>
        <v>680.48</v>
      </c>
      <c r="K102" s="14">
        <f t="shared" si="15"/>
        <v>638.01</v>
      </c>
      <c r="L102" s="14">
        <f t="shared" si="16"/>
        <v>21.27</v>
      </c>
      <c r="M102" s="37">
        <f t="shared" si="10"/>
        <v>1339.76</v>
      </c>
      <c r="N102" s="14">
        <f t="shared" si="17"/>
        <v>340.24</v>
      </c>
      <c r="O102" s="14">
        <f t="shared" si="18"/>
        <v>141.78</v>
      </c>
      <c r="P102" s="14">
        <f t="shared" si="19"/>
        <v>21.27</v>
      </c>
      <c r="Q102" s="37">
        <f t="shared" si="20"/>
        <v>503.29</v>
      </c>
      <c r="R102" s="37"/>
      <c r="S102" s="47">
        <v>1</v>
      </c>
      <c r="T102" s="14">
        <f t="shared" si="12"/>
        <v>1843.05</v>
      </c>
      <c r="U102" s="48" t="s">
        <v>308</v>
      </c>
      <c r="V102" s="49">
        <f t="shared" si="14"/>
        <v>18</v>
      </c>
    </row>
    <row r="103" ht="24.9" customHeight="1" spans="1:22">
      <c r="A103" s="12">
        <v>98</v>
      </c>
      <c r="B103" s="18"/>
      <c r="C103" s="14" t="s">
        <v>368</v>
      </c>
      <c r="D103" s="14" t="s">
        <v>37</v>
      </c>
      <c r="E103" s="15" t="s">
        <v>369</v>
      </c>
      <c r="F103" s="15" t="s">
        <v>370</v>
      </c>
      <c r="G103" s="14" t="s">
        <v>33</v>
      </c>
      <c r="H103" s="14">
        <v>4253</v>
      </c>
      <c r="I103" s="14">
        <v>7089</v>
      </c>
      <c r="J103" s="14">
        <f t="shared" si="11"/>
        <v>680.48</v>
      </c>
      <c r="K103" s="14">
        <f t="shared" si="15"/>
        <v>638.01</v>
      </c>
      <c r="L103" s="14">
        <f t="shared" si="16"/>
        <v>21.27</v>
      </c>
      <c r="M103" s="37">
        <f t="shared" si="10"/>
        <v>1339.76</v>
      </c>
      <c r="N103" s="14">
        <f t="shared" si="17"/>
        <v>340.24</v>
      </c>
      <c r="O103" s="14">
        <f t="shared" si="18"/>
        <v>141.78</v>
      </c>
      <c r="P103" s="14">
        <f t="shared" si="19"/>
        <v>21.27</v>
      </c>
      <c r="Q103" s="37">
        <f t="shared" si="20"/>
        <v>503.29</v>
      </c>
      <c r="R103" s="37"/>
      <c r="S103" s="47">
        <v>1</v>
      </c>
      <c r="T103" s="14">
        <f t="shared" si="12"/>
        <v>1843.05</v>
      </c>
      <c r="U103" s="48" t="s">
        <v>56</v>
      </c>
      <c r="V103" s="49">
        <f t="shared" si="14"/>
        <v>1</v>
      </c>
    </row>
    <row r="104" ht="24.9" customHeight="1" spans="1:22">
      <c r="A104" s="12">
        <v>99</v>
      </c>
      <c r="B104" s="16" t="s">
        <v>371</v>
      </c>
      <c r="C104" s="13" t="s">
        <v>372</v>
      </c>
      <c r="D104" s="22" t="s">
        <v>30</v>
      </c>
      <c r="E104" s="25" t="s">
        <v>373</v>
      </c>
      <c r="F104" s="17" t="s">
        <v>374</v>
      </c>
      <c r="G104" s="14" t="s">
        <v>40</v>
      </c>
      <c r="H104" s="23">
        <v>4253</v>
      </c>
      <c r="I104" s="42"/>
      <c r="J104" s="19">
        <f t="shared" si="11"/>
        <v>680.48</v>
      </c>
      <c r="K104" s="39"/>
      <c r="L104" s="39"/>
      <c r="M104" s="37">
        <f t="shared" si="10"/>
        <v>680.48</v>
      </c>
      <c r="N104" s="39"/>
      <c r="O104" s="39"/>
      <c r="P104" s="39"/>
      <c r="Q104" s="37"/>
      <c r="R104" s="37"/>
      <c r="S104" s="47">
        <v>1</v>
      </c>
      <c r="T104" s="14">
        <f t="shared" si="12"/>
        <v>680.48</v>
      </c>
      <c r="U104" s="37" t="s">
        <v>41</v>
      </c>
      <c r="V104" s="49">
        <f t="shared" si="14"/>
        <v>22</v>
      </c>
    </row>
    <row r="105" ht="24.9" customHeight="1" spans="1:22">
      <c r="A105" s="12">
        <v>100</v>
      </c>
      <c r="B105" s="18"/>
      <c r="C105" s="13" t="s">
        <v>375</v>
      </c>
      <c r="D105" s="13" t="s">
        <v>37</v>
      </c>
      <c r="E105" s="25" t="s">
        <v>376</v>
      </c>
      <c r="F105" s="17" t="s">
        <v>377</v>
      </c>
      <c r="G105" s="14" t="s">
        <v>40</v>
      </c>
      <c r="H105" s="23">
        <v>4253</v>
      </c>
      <c r="I105" s="13"/>
      <c r="J105" s="19">
        <f t="shared" si="11"/>
        <v>680.48</v>
      </c>
      <c r="K105" s="39"/>
      <c r="L105" s="39"/>
      <c r="M105" s="37">
        <f t="shared" si="10"/>
        <v>680.48</v>
      </c>
      <c r="N105" s="39"/>
      <c r="O105" s="39"/>
      <c r="P105" s="39"/>
      <c r="Q105" s="37"/>
      <c r="R105" s="37"/>
      <c r="S105" s="47">
        <v>1</v>
      </c>
      <c r="T105" s="14">
        <f t="shared" si="12"/>
        <v>680.48</v>
      </c>
      <c r="U105" s="37" t="s">
        <v>68</v>
      </c>
      <c r="V105" s="49">
        <f t="shared" si="14"/>
        <v>21</v>
      </c>
    </row>
    <row r="106" ht="24.9" customHeight="1" spans="1:22">
      <c r="A106" s="12">
        <v>101</v>
      </c>
      <c r="B106" s="18"/>
      <c r="C106" s="13" t="s">
        <v>378</v>
      </c>
      <c r="D106" s="13" t="s">
        <v>37</v>
      </c>
      <c r="E106" s="25" t="s">
        <v>379</v>
      </c>
      <c r="F106" s="17" t="s">
        <v>380</v>
      </c>
      <c r="G106" s="14" t="s">
        <v>40</v>
      </c>
      <c r="H106" s="23">
        <v>4253</v>
      </c>
      <c r="I106" s="13"/>
      <c r="J106" s="19">
        <f t="shared" si="11"/>
        <v>680.48</v>
      </c>
      <c r="K106" s="39"/>
      <c r="L106" s="39"/>
      <c r="M106" s="37">
        <f t="shared" si="10"/>
        <v>680.48</v>
      </c>
      <c r="N106" s="39"/>
      <c r="O106" s="39"/>
      <c r="P106" s="39"/>
      <c r="Q106" s="37"/>
      <c r="R106" s="37"/>
      <c r="S106" s="47">
        <v>1</v>
      </c>
      <c r="T106" s="14">
        <f t="shared" si="12"/>
        <v>680.48</v>
      </c>
      <c r="U106" s="37" t="s">
        <v>68</v>
      </c>
      <c r="V106" s="49">
        <f t="shared" si="14"/>
        <v>21</v>
      </c>
    </row>
    <row r="107" ht="24.9" customHeight="1" spans="1:22">
      <c r="A107" s="12">
        <v>102</v>
      </c>
      <c r="B107" s="18"/>
      <c r="C107" s="13" t="s">
        <v>381</v>
      </c>
      <c r="D107" s="13" t="s">
        <v>37</v>
      </c>
      <c r="E107" s="25" t="s">
        <v>382</v>
      </c>
      <c r="F107" s="17" t="s">
        <v>383</v>
      </c>
      <c r="G107" s="14" t="s">
        <v>40</v>
      </c>
      <c r="H107" s="23">
        <v>4253</v>
      </c>
      <c r="I107" s="52"/>
      <c r="J107" s="19">
        <f t="shared" si="11"/>
        <v>680.48</v>
      </c>
      <c r="K107" s="39"/>
      <c r="L107" s="39"/>
      <c r="M107" s="37">
        <f t="shared" si="10"/>
        <v>680.48</v>
      </c>
      <c r="N107" s="39"/>
      <c r="O107" s="39"/>
      <c r="P107" s="39"/>
      <c r="Q107" s="37"/>
      <c r="R107" s="37"/>
      <c r="S107" s="47">
        <v>1</v>
      </c>
      <c r="T107" s="14">
        <f t="shared" si="12"/>
        <v>680.48</v>
      </c>
      <c r="U107" s="37" t="s">
        <v>135</v>
      </c>
      <c r="V107" s="49">
        <f t="shared" si="14"/>
        <v>19</v>
      </c>
    </row>
    <row r="108" ht="24.9" customHeight="1" spans="1:22">
      <c r="A108" s="12">
        <v>103</v>
      </c>
      <c r="B108" s="18"/>
      <c r="C108" s="13" t="s">
        <v>384</v>
      </c>
      <c r="D108" s="13" t="s">
        <v>37</v>
      </c>
      <c r="E108" s="25" t="s">
        <v>385</v>
      </c>
      <c r="F108" s="17" t="s">
        <v>386</v>
      </c>
      <c r="G108" s="14" t="s">
        <v>40</v>
      </c>
      <c r="H108" s="23">
        <v>4253</v>
      </c>
      <c r="I108" s="52"/>
      <c r="J108" s="19">
        <f t="shared" si="11"/>
        <v>680.48</v>
      </c>
      <c r="K108" s="39"/>
      <c r="L108" s="39"/>
      <c r="M108" s="37">
        <f t="shared" si="10"/>
        <v>680.48</v>
      </c>
      <c r="N108" s="39"/>
      <c r="O108" s="39"/>
      <c r="P108" s="39"/>
      <c r="Q108" s="37"/>
      <c r="R108" s="37"/>
      <c r="S108" s="47">
        <v>1</v>
      </c>
      <c r="T108" s="14">
        <f t="shared" si="12"/>
        <v>680.48</v>
      </c>
      <c r="U108" s="37" t="s">
        <v>135</v>
      </c>
      <c r="V108" s="49">
        <f t="shared" si="14"/>
        <v>19</v>
      </c>
    </row>
    <row r="109" ht="24.9" customHeight="1" spans="1:22">
      <c r="A109" s="12">
        <v>104</v>
      </c>
      <c r="B109" s="18"/>
      <c r="C109" s="13" t="s">
        <v>387</v>
      </c>
      <c r="D109" s="13" t="s">
        <v>37</v>
      </c>
      <c r="E109" s="25" t="s">
        <v>388</v>
      </c>
      <c r="F109" s="17" t="s">
        <v>389</v>
      </c>
      <c r="G109" s="14" t="s">
        <v>40</v>
      </c>
      <c r="H109" s="23">
        <v>4253</v>
      </c>
      <c r="I109" s="52"/>
      <c r="J109" s="19">
        <f t="shared" si="11"/>
        <v>680.48</v>
      </c>
      <c r="K109" s="39"/>
      <c r="L109" s="39"/>
      <c r="M109" s="37">
        <f t="shared" si="10"/>
        <v>680.48</v>
      </c>
      <c r="N109" s="39"/>
      <c r="O109" s="39"/>
      <c r="P109" s="39"/>
      <c r="Q109" s="37"/>
      <c r="R109" s="37"/>
      <c r="S109" s="47">
        <v>1</v>
      </c>
      <c r="T109" s="14">
        <f t="shared" si="12"/>
        <v>680.48</v>
      </c>
      <c r="U109" s="37" t="s">
        <v>308</v>
      </c>
      <c r="V109" s="49">
        <f t="shared" si="14"/>
        <v>18</v>
      </c>
    </row>
    <row r="110" ht="24.9" customHeight="1" spans="1:22">
      <c r="A110" s="12">
        <v>105</v>
      </c>
      <c r="B110" s="18"/>
      <c r="C110" s="13" t="s">
        <v>390</v>
      </c>
      <c r="D110" s="13" t="s">
        <v>37</v>
      </c>
      <c r="E110" s="25" t="s">
        <v>391</v>
      </c>
      <c r="F110" s="17" t="s">
        <v>392</v>
      </c>
      <c r="G110" s="14" t="s">
        <v>40</v>
      </c>
      <c r="H110" s="23">
        <v>4253</v>
      </c>
      <c r="I110" s="52"/>
      <c r="J110" s="19">
        <f t="shared" si="11"/>
        <v>680.48</v>
      </c>
      <c r="K110" s="39"/>
      <c r="L110" s="39"/>
      <c r="M110" s="37">
        <f t="shared" si="10"/>
        <v>680.48</v>
      </c>
      <c r="N110" s="39"/>
      <c r="O110" s="39"/>
      <c r="P110" s="39"/>
      <c r="Q110" s="37"/>
      <c r="R110" s="37"/>
      <c r="S110" s="47">
        <v>1</v>
      </c>
      <c r="T110" s="14">
        <f t="shared" si="12"/>
        <v>680.48</v>
      </c>
      <c r="U110" s="37" t="s">
        <v>173</v>
      </c>
      <c r="V110" s="49">
        <f t="shared" si="14"/>
        <v>17</v>
      </c>
    </row>
    <row r="111" ht="24.9" customHeight="1" spans="1:22">
      <c r="A111" s="12">
        <v>106</v>
      </c>
      <c r="B111" s="18"/>
      <c r="C111" s="13" t="s">
        <v>393</v>
      </c>
      <c r="D111" s="22" t="s">
        <v>37</v>
      </c>
      <c r="E111" s="25" t="s">
        <v>394</v>
      </c>
      <c r="F111" s="17" t="s">
        <v>395</v>
      </c>
      <c r="G111" s="14" t="s">
        <v>40</v>
      </c>
      <c r="H111" s="23">
        <v>4253</v>
      </c>
      <c r="I111" s="42"/>
      <c r="J111" s="19">
        <f t="shared" si="11"/>
        <v>680.48</v>
      </c>
      <c r="K111" s="39"/>
      <c r="L111" s="39"/>
      <c r="M111" s="37">
        <f t="shared" si="10"/>
        <v>680.48</v>
      </c>
      <c r="N111" s="39"/>
      <c r="O111" s="39"/>
      <c r="P111" s="39"/>
      <c r="Q111" s="37"/>
      <c r="R111" s="37"/>
      <c r="S111" s="47">
        <v>1</v>
      </c>
      <c r="T111" s="14">
        <f t="shared" si="12"/>
        <v>680.48</v>
      </c>
      <c r="U111" s="37" t="s">
        <v>41</v>
      </c>
      <c r="V111" s="49">
        <f t="shared" si="14"/>
        <v>22</v>
      </c>
    </row>
    <row r="112" ht="24.9" customHeight="1" spans="1:22">
      <c r="A112" s="12">
        <v>107</v>
      </c>
      <c r="B112" s="18"/>
      <c r="C112" s="13" t="s">
        <v>396</v>
      </c>
      <c r="D112" s="22" t="s">
        <v>30</v>
      </c>
      <c r="E112" s="25" t="s">
        <v>397</v>
      </c>
      <c r="F112" s="17" t="s">
        <v>398</v>
      </c>
      <c r="G112" s="14" t="s">
        <v>40</v>
      </c>
      <c r="H112" s="23">
        <v>4253</v>
      </c>
      <c r="I112" s="42"/>
      <c r="J112" s="19">
        <f t="shared" si="11"/>
        <v>680.48</v>
      </c>
      <c r="K112" s="39"/>
      <c r="L112" s="39"/>
      <c r="M112" s="37">
        <f t="shared" si="10"/>
        <v>680.48</v>
      </c>
      <c r="N112" s="39"/>
      <c r="O112" s="39"/>
      <c r="P112" s="39"/>
      <c r="Q112" s="37"/>
      <c r="R112" s="37"/>
      <c r="S112" s="47">
        <v>1</v>
      </c>
      <c r="T112" s="14">
        <f t="shared" si="12"/>
        <v>680.48</v>
      </c>
      <c r="U112" s="37" t="s">
        <v>399</v>
      </c>
      <c r="V112" s="49">
        <f t="shared" si="14"/>
        <v>8</v>
      </c>
    </row>
    <row r="113" ht="24.9" customHeight="1" spans="1:22">
      <c r="A113" s="12">
        <v>108</v>
      </c>
      <c r="B113" s="18"/>
      <c r="C113" s="13" t="s">
        <v>400</v>
      </c>
      <c r="D113" s="22" t="s">
        <v>30</v>
      </c>
      <c r="E113" s="25" t="s">
        <v>401</v>
      </c>
      <c r="F113" s="17" t="s">
        <v>402</v>
      </c>
      <c r="G113" s="14" t="s">
        <v>40</v>
      </c>
      <c r="H113" s="23">
        <v>4500</v>
      </c>
      <c r="I113" s="13"/>
      <c r="J113" s="19">
        <f t="shared" si="11"/>
        <v>720</v>
      </c>
      <c r="K113" s="39"/>
      <c r="L113" s="39"/>
      <c r="M113" s="37">
        <f t="shared" si="10"/>
        <v>720</v>
      </c>
      <c r="N113" s="39"/>
      <c r="O113" s="39"/>
      <c r="P113" s="39"/>
      <c r="Q113" s="37"/>
      <c r="R113" s="37"/>
      <c r="S113" s="47">
        <v>1</v>
      </c>
      <c r="T113" s="14">
        <f t="shared" si="12"/>
        <v>720</v>
      </c>
      <c r="U113" s="37" t="s">
        <v>139</v>
      </c>
      <c r="V113" s="49">
        <f t="shared" si="14"/>
        <v>4</v>
      </c>
    </row>
    <row r="114" ht="24.9" customHeight="1" spans="1:22">
      <c r="A114" s="12">
        <v>109</v>
      </c>
      <c r="B114" s="18"/>
      <c r="C114" s="13" t="s">
        <v>403</v>
      </c>
      <c r="D114" s="13" t="s">
        <v>30</v>
      </c>
      <c r="E114" s="25" t="s">
        <v>404</v>
      </c>
      <c r="F114" s="17" t="s">
        <v>405</v>
      </c>
      <c r="G114" s="14" t="s">
        <v>40</v>
      </c>
      <c r="H114" s="23">
        <v>6000</v>
      </c>
      <c r="I114" s="13"/>
      <c r="J114" s="19">
        <f t="shared" si="11"/>
        <v>960</v>
      </c>
      <c r="K114" s="39"/>
      <c r="L114" s="39"/>
      <c r="M114" s="37">
        <f t="shared" si="10"/>
        <v>960</v>
      </c>
      <c r="N114" s="39"/>
      <c r="O114" s="39"/>
      <c r="P114" s="39"/>
      <c r="Q114" s="37"/>
      <c r="R114" s="37"/>
      <c r="S114" s="47">
        <v>1</v>
      </c>
      <c r="T114" s="14">
        <f t="shared" si="12"/>
        <v>960</v>
      </c>
      <c r="U114" s="37" t="s">
        <v>406</v>
      </c>
      <c r="V114" s="49">
        <f t="shared" si="14"/>
        <v>3</v>
      </c>
    </row>
    <row r="115" ht="24.9" customHeight="1" spans="1:22">
      <c r="A115" s="12">
        <v>110</v>
      </c>
      <c r="B115" s="18"/>
      <c r="C115" s="13" t="s">
        <v>407</v>
      </c>
      <c r="D115" s="13" t="s">
        <v>37</v>
      </c>
      <c r="E115" s="25" t="s">
        <v>408</v>
      </c>
      <c r="F115" s="15" t="s">
        <v>409</v>
      </c>
      <c r="G115" s="14" t="s">
        <v>40</v>
      </c>
      <c r="H115" s="23">
        <v>4253</v>
      </c>
      <c r="I115" s="42"/>
      <c r="J115" s="19">
        <f t="shared" si="11"/>
        <v>680.48</v>
      </c>
      <c r="K115" s="39"/>
      <c r="L115" s="39"/>
      <c r="M115" s="37">
        <f t="shared" si="10"/>
        <v>680.48</v>
      </c>
      <c r="N115" s="39"/>
      <c r="O115" s="39"/>
      <c r="P115" s="39"/>
      <c r="Q115" s="37"/>
      <c r="R115" s="37"/>
      <c r="S115" s="47">
        <v>1</v>
      </c>
      <c r="T115" s="14">
        <f t="shared" si="12"/>
        <v>680.48</v>
      </c>
      <c r="U115" s="37" t="s">
        <v>250</v>
      </c>
      <c r="V115" s="49">
        <f t="shared" si="14"/>
        <v>2</v>
      </c>
    </row>
    <row r="116" ht="24.9" customHeight="1" spans="1:22">
      <c r="A116" s="12">
        <v>111</v>
      </c>
      <c r="B116" s="18"/>
      <c r="C116" s="13" t="s">
        <v>410</v>
      </c>
      <c r="D116" s="13" t="s">
        <v>37</v>
      </c>
      <c r="E116" s="25" t="s">
        <v>411</v>
      </c>
      <c r="F116" s="15" t="s">
        <v>412</v>
      </c>
      <c r="G116" s="14" t="s">
        <v>40</v>
      </c>
      <c r="H116" s="23">
        <v>4253</v>
      </c>
      <c r="I116" s="42"/>
      <c r="J116" s="19">
        <f t="shared" si="11"/>
        <v>680.48</v>
      </c>
      <c r="K116" s="39"/>
      <c r="L116" s="39"/>
      <c r="M116" s="37">
        <f t="shared" si="10"/>
        <v>680.48</v>
      </c>
      <c r="N116" s="39"/>
      <c r="O116" s="39"/>
      <c r="P116" s="39"/>
      <c r="Q116" s="37"/>
      <c r="R116" s="37"/>
      <c r="S116" s="47">
        <v>1</v>
      </c>
      <c r="T116" s="14">
        <f t="shared" si="12"/>
        <v>680.48</v>
      </c>
      <c r="U116" s="37" t="s">
        <v>250</v>
      </c>
      <c r="V116" s="49">
        <f t="shared" si="14"/>
        <v>2</v>
      </c>
    </row>
    <row r="117" ht="24.9" customHeight="1" spans="1:22">
      <c r="A117" s="12">
        <v>112</v>
      </c>
      <c r="B117" s="18"/>
      <c r="C117" s="13" t="s">
        <v>413</v>
      </c>
      <c r="D117" s="13" t="s">
        <v>30</v>
      </c>
      <c r="E117" s="25" t="s">
        <v>414</v>
      </c>
      <c r="F117" s="15" t="s">
        <v>415</v>
      </c>
      <c r="G117" s="14" t="s">
        <v>40</v>
      </c>
      <c r="H117" s="23">
        <v>4253</v>
      </c>
      <c r="I117" s="42"/>
      <c r="J117" s="19">
        <f t="shared" si="11"/>
        <v>680.48</v>
      </c>
      <c r="K117" s="39"/>
      <c r="L117" s="39"/>
      <c r="M117" s="37">
        <f t="shared" si="10"/>
        <v>680.48</v>
      </c>
      <c r="N117" s="39"/>
      <c r="O117" s="39"/>
      <c r="P117" s="39"/>
      <c r="Q117" s="37"/>
      <c r="R117" s="37"/>
      <c r="S117" s="47">
        <v>1</v>
      </c>
      <c r="T117" s="14">
        <f t="shared" si="12"/>
        <v>680.48</v>
      </c>
      <c r="U117" s="37" t="s">
        <v>250</v>
      </c>
      <c r="V117" s="49">
        <f t="shared" si="14"/>
        <v>2</v>
      </c>
    </row>
    <row r="118" ht="24.9" customHeight="1" spans="1:22">
      <c r="A118" s="12">
        <v>113</v>
      </c>
      <c r="B118" s="18"/>
      <c r="C118" s="13" t="s">
        <v>416</v>
      </c>
      <c r="D118" s="13" t="s">
        <v>30</v>
      </c>
      <c r="E118" s="25" t="s">
        <v>417</v>
      </c>
      <c r="F118" s="15" t="s">
        <v>418</v>
      </c>
      <c r="G118" s="14" t="s">
        <v>40</v>
      </c>
      <c r="H118" s="23">
        <v>4253</v>
      </c>
      <c r="I118" s="42"/>
      <c r="J118" s="19">
        <f t="shared" si="11"/>
        <v>680.48</v>
      </c>
      <c r="K118" s="39"/>
      <c r="L118" s="39"/>
      <c r="M118" s="37">
        <f t="shared" si="10"/>
        <v>680.48</v>
      </c>
      <c r="N118" s="39"/>
      <c r="O118" s="39"/>
      <c r="P118" s="39"/>
      <c r="Q118" s="37"/>
      <c r="R118" s="37"/>
      <c r="S118" s="47">
        <v>1</v>
      </c>
      <c r="T118" s="14">
        <f t="shared" si="12"/>
        <v>680.48</v>
      </c>
      <c r="U118" s="37" t="s">
        <v>250</v>
      </c>
      <c r="V118" s="49">
        <f t="shared" si="14"/>
        <v>2</v>
      </c>
    </row>
    <row r="119" ht="24.9" customHeight="1" spans="1:22">
      <c r="A119" s="12">
        <v>114</v>
      </c>
      <c r="B119" s="18"/>
      <c r="C119" s="13" t="s">
        <v>419</v>
      </c>
      <c r="D119" s="13" t="s">
        <v>30</v>
      </c>
      <c r="E119" s="25" t="s">
        <v>420</v>
      </c>
      <c r="F119" s="15" t="s">
        <v>421</v>
      </c>
      <c r="G119" s="14" t="s">
        <v>40</v>
      </c>
      <c r="H119" s="23">
        <v>4253</v>
      </c>
      <c r="I119" s="42"/>
      <c r="J119" s="19">
        <f t="shared" si="11"/>
        <v>680.48</v>
      </c>
      <c r="K119" s="39"/>
      <c r="L119" s="39"/>
      <c r="M119" s="37">
        <f t="shared" si="10"/>
        <v>680.48</v>
      </c>
      <c r="N119" s="39"/>
      <c r="O119" s="39"/>
      <c r="P119" s="39"/>
      <c r="Q119" s="37"/>
      <c r="R119" s="37"/>
      <c r="S119" s="47">
        <v>1</v>
      </c>
      <c r="T119" s="14">
        <f t="shared" si="12"/>
        <v>680.48</v>
      </c>
      <c r="U119" s="37" t="s">
        <v>56</v>
      </c>
      <c r="V119" s="49">
        <f t="shared" si="14"/>
        <v>1</v>
      </c>
    </row>
    <row r="120" ht="24.9" customHeight="1" spans="1:22">
      <c r="A120" s="12">
        <v>115</v>
      </c>
      <c r="B120" s="18"/>
      <c r="C120" s="13" t="s">
        <v>422</v>
      </c>
      <c r="D120" s="13" t="s">
        <v>30</v>
      </c>
      <c r="E120" s="25" t="s">
        <v>423</v>
      </c>
      <c r="F120" s="15" t="s">
        <v>424</v>
      </c>
      <c r="G120" s="14" t="s">
        <v>40</v>
      </c>
      <c r="H120" s="23">
        <v>4253</v>
      </c>
      <c r="I120" s="42"/>
      <c r="J120" s="19">
        <f t="shared" si="11"/>
        <v>680.48</v>
      </c>
      <c r="K120" s="39"/>
      <c r="L120" s="39"/>
      <c r="M120" s="37">
        <f t="shared" si="10"/>
        <v>680.48</v>
      </c>
      <c r="N120" s="39"/>
      <c r="O120" s="39"/>
      <c r="P120" s="39"/>
      <c r="Q120" s="37"/>
      <c r="R120" s="37"/>
      <c r="S120" s="47">
        <v>1</v>
      </c>
      <c r="T120" s="14">
        <f t="shared" si="12"/>
        <v>680.48</v>
      </c>
      <c r="U120" s="37" t="s">
        <v>56</v>
      </c>
      <c r="V120" s="49">
        <f t="shared" si="14"/>
        <v>1</v>
      </c>
    </row>
    <row r="121" ht="24.9" customHeight="1" spans="1:22">
      <c r="A121" s="12">
        <v>116</v>
      </c>
      <c r="B121" s="18"/>
      <c r="C121" s="13" t="s">
        <v>425</v>
      </c>
      <c r="D121" s="13" t="s">
        <v>30</v>
      </c>
      <c r="E121" s="25" t="s">
        <v>426</v>
      </c>
      <c r="F121" s="15" t="s">
        <v>427</v>
      </c>
      <c r="G121" s="14" t="s">
        <v>40</v>
      </c>
      <c r="H121" s="23">
        <v>7089</v>
      </c>
      <c r="I121" s="42"/>
      <c r="J121" s="19">
        <f t="shared" si="11"/>
        <v>1134.24</v>
      </c>
      <c r="K121" s="39"/>
      <c r="L121" s="39"/>
      <c r="M121" s="37">
        <f t="shared" si="10"/>
        <v>1134.24</v>
      </c>
      <c r="N121" s="39"/>
      <c r="O121" s="39"/>
      <c r="P121" s="39"/>
      <c r="Q121" s="37"/>
      <c r="R121" s="37"/>
      <c r="S121" s="47">
        <v>1</v>
      </c>
      <c r="T121" s="14">
        <f t="shared" si="12"/>
        <v>1134.24</v>
      </c>
      <c r="U121" s="37" t="s">
        <v>56</v>
      </c>
      <c r="V121" s="49">
        <f t="shared" si="14"/>
        <v>1</v>
      </c>
    </row>
    <row r="122" ht="24.9" customHeight="1" spans="1:22">
      <c r="A122" s="12">
        <v>117</v>
      </c>
      <c r="B122" s="16" t="s">
        <v>428</v>
      </c>
      <c r="C122" s="13" t="s">
        <v>429</v>
      </c>
      <c r="D122" s="13" t="s">
        <v>30</v>
      </c>
      <c r="E122" s="15" t="s">
        <v>430</v>
      </c>
      <c r="F122" s="15" t="s">
        <v>431</v>
      </c>
      <c r="G122" s="14" t="s">
        <v>40</v>
      </c>
      <c r="H122" s="32">
        <v>4253</v>
      </c>
      <c r="I122" s="13"/>
      <c r="J122" s="13">
        <f t="shared" si="11"/>
        <v>680.48</v>
      </c>
      <c r="K122" s="39"/>
      <c r="L122" s="39"/>
      <c r="M122" s="37">
        <f t="shared" si="10"/>
        <v>680.48</v>
      </c>
      <c r="N122" s="39"/>
      <c r="O122" s="39"/>
      <c r="P122" s="39"/>
      <c r="Q122" s="37"/>
      <c r="R122" s="37"/>
      <c r="S122" s="47">
        <v>1</v>
      </c>
      <c r="T122" s="14">
        <f t="shared" si="12"/>
        <v>680.48</v>
      </c>
      <c r="U122" s="37" t="s">
        <v>432</v>
      </c>
      <c r="V122" s="49">
        <f t="shared" si="14"/>
        <v>35</v>
      </c>
    </row>
    <row r="123" ht="24.9" customHeight="1" spans="1:22">
      <c r="A123" s="12">
        <v>118</v>
      </c>
      <c r="B123" s="18"/>
      <c r="C123" s="13" t="s">
        <v>433</v>
      </c>
      <c r="D123" s="13" t="s">
        <v>30</v>
      </c>
      <c r="E123" s="15" t="s">
        <v>434</v>
      </c>
      <c r="F123" s="15" t="s">
        <v>435</v>
      </c>
      <c r="G123" s="14" t="s">
        <v>40</v>
      </c>
      <c r="H123" s="32">
        <v>4253</v>
      </c>
      <c r="I123" s="13"/>
      <c r="J123" s="13">
        <f t="shared" si="11"/>
        <v>680.48</v>
      </c>
      <c r="K123" s="39"/>
      <c r="L123" s="39"/>
      <c r="M123" s="37">
        <f t="shared" si="10"/>
        <v>680.48</v>
      </c>
      <c r="N123" s="39"/>
      <c r="O123" s="39"/>
      <c r="P123" s="39"/>
      <c r="Q123" s="37"/>
      <c r="R123" s="37"/>
      <c r="S123" s="47">
        <v>1</v>
      </c>
      <c r="T123" s="14">
        <f t="shared" si="12"/>
        <v>680.48</v>
      </c>
      <c r="U123" s="37" t="s">
        <v>93</v>
      </c>
      <c r="V123" s="49">
        <f t="shared" si="14"/>
        <v>32</v>
      </c>
    </row>
    <row r="124" ht="24.9" customHeight="1" spans="1:22">
      <c r="A124" s="12">
        <v>119</v>
      </c>
      <c r="B124" s="18"/>
      <c r="C124" s="13" t="s">
        <v>436</v>
      </c>
      <c r="D124" s="13" t="s">
        <v>30</v>
      </c>
      <c r="E124" s="15" t="s">
        <v>437</v>
      </c>
      <c r="F124" s="15" t="s">
        <v>438</v>
      </c>
      <c r="G124" s="14" t="s">
        <v>40</v>
      </c>
      <c r="H124" s="32">
        <v>4253</v>
      </c>
      <c r="I124" s="13"/>
      <c r="J124" s="13">
        <f t="shared" si="11"/>
        <v>680.48</v>
      </c>
      <c r="K124" s="39"/>
      <c r="L124" s="39"/>
      <c r="M124" s="37">
        <f t="shared" si="10"/>
        <v>680.48</v>
      </c>
      <c r="N124" s="39"/>
      <c r="O124" s="39"/>
      <c r="P124" s="39"/>
      <c r="Q124" s="37"/>
      <c r="R124" s="37"/>
      <c r="S124" s="47">
        <v>1</v>
      </c>
      <c r="T124" s="14">
        <f t="shared" si="12"/>
        <v>680.48</v>
      </c>
      <c r="U124" s="37" t="s">
        <v>308</v>
      </c>
      <c r="V124" s="49">
        <f t="shared" si="14"/>
        <v>18</v>
      </c>
    </row>
    <row r="125" ht="24.9" customHeight="1" spans="1:22">
      <c r="A125" s="12">
        <v>120</v>
      </c>
      <c r="B125" s="18"/>
      <c r="C125" s="13" t="s">
        <v>439</v>
      </c>
      <c r="D125" s="13" t="s">
        <v>37</v>
      </c>
      <c r="E125" s="15" t="s">
        <v>440</v>
      </c>
      <c r="F125" s="15" t="s">
        <v>441</v>
      </c>
      <c r="G125" s="14" t="s">
        <v>40</v>
      </c>
      <c r="H125" s="32">
        <v>4253</v>
      </c>
      <c r="I125" s="52"/>
      <c r="J125" s="13">
        <f t="shared" si="11"/>
        <v>680.48</v>
      </c>
      <c r="K125" s="39"/>
      <c r="L125" s="39"/>
      <c r="M125" s="37">
        <f t="shared" si="10"/>
        <v>680.48</v>
      </c>
      <c r="N125" s="39"/>
      <c r="O125" s="39"/>
      <c r="P125" s="39"/>
      <c r="Q125" s="37"/>
      <c r="R125" s="37"/>
      <c r="S125" s="47">
        <v>1</v>
      </c>
      <c r="T125" s="14">
        <f t="shared" si="12"/>
        <v>680.48</v>
      </c>
      <c r="U125" s="37" t="s">
        <v>173</v>
      </c>
      <c r="V125" s="49">
        <f t="shared" si="14"/>
        <v>17</v>
      </c>
    </row>
    <row r="126" ht="24.9" customHeight="1" spans="1:22">
      <c r="A126" s="12">
        <v>121</v>
      </c>
      <c r="B126" s="18"/>
      <c r="C126" s="13" t="s">
        <v>442</v>
      </c>
      <c r="D126" s="13" t="s">
        <v>37</v>
      </c>
      <c r="E126" s="15" t="s">
        <v>443</v>
      </c>
      <c r="F126" s="15" t="s">
        <v>444</v>
      </c>
      <c r="G126" s="14" t="s">
        <v>40</v>
      </c>
      <c r="H126" s="32">
        <v>4253</v>
      </c>
      <c r="I126" s="52"/>
      <c r="J126" s="13">
        <f t="shared" si="11"/>
        <v>680.48</v>
      </c>
      <c r="K126" s="39"/>
      <c r="L126" s="39"/>
      <c r="M126" s="37">
        <f t="shared" si="10"/>
        <v>680.48</v>
      </c>
      <c r="N126" s="39"/>
      <c r="O126" s="39"/>
      <c r="P126" s="39"/>
      <c r="Q126" s="37"/>
      <c r="R126" s="37"/>
      <c r="S126" s="47">
        <v>1</v>
      </c>
      <c r="T126" s="14">
        <f t="shared" si="12"/>
        <v>680.48</v>
      </c>
      <c r="U126" s="37" t="s">
        <v>123</v>
      </c>
      <c r="V126" s="49">
        <f t="shared" si="14"/>
        <v>15</v>
      </c>
    </row>
    <row r="127" ht="24.9" customHeight="1" spans="1:22">
      <c r="A127" s="12">
        <v>122</v>
      </c>
      <c r="B127" s="18"/>
      <c r="C127" s="13" t="s">
        <v>445</v>
      </c>
      <c r="D127" s="13" t="s">
        <v>37</v>
      </c>
      <c r="E127" s="25" t="s">
        <v>446</v>
      </c>
      <c r="F127" s="15" t="s">
        <v>447</v>
      </c>
      <c r="G127" s="14" t="s">
        <v>40</v>
      </c>
      <c r="H127" s="32">
        <v>4253</v>
      </c>
      <c r="I127" s="52"/>
      <c r="J127" s="13">
        <f t="shared" si="11"/>
        <v>680.48</v>
      </c>
      <c r="K127" s="39"/>
      <c r="L127" s="39"/>
      <c r="M127" s="37">
        <f t="shared" si="10"/>
        <v>680.48</v>
      </c>
      <c r="N127" s="39"/>
      <c r="O127" s="39"/>
      <c r="P127" s="39"/>
      <c r="Q127" s="37"/>
      <c r="R127" s="37"/>
      <c r="S127" s="47">
        <v>1</v>
      </c>
      <c r="T127" s="14">
        <f t="shared" si="12"/>
        <v>680.48</v>
      </c>
      <c r="U127" s="37" t="s">
        <v>45</v>
      </c>
      <c r="V127" s="49">
        <f t="shared" si="14"/>
        <v>14</v>
      </c>
    </row>
    <row r="128" ht="24.9" customHeight="1" spans="1:22">
      <c r="A128" s="12">
        <v>123</v>
      </c>
      <c r="B128" s="18"/>
      <c r="C128" s="13" t="s">
        <v>448</v>
      </c>
      <c r="D128" s="13" t="s">
        <v>37</v>
      </c>
      <c r="E128" s="25" t="s">
        <v>449</v>
      </c>
      <c r="F128" s="15" t="s">
        <v>450</v>
      </c>
      <c r="G128" s="14" t="s">
        <v>40</v>
      </c>
      <c r="H128" s="32">
        <v>4253</v>
      </c>
      <c r="I128" s="52"/>
      <c r="J128" s="13">
        <f t="shared" si="11"/>
        <v>680.48</v>
      </c>
      <c r="K128" s="39"/>
      <c r="L128" s="39"/>
      <c r="M128" s="37">
        <f t="shared" si="10"/>
        <v>680.48</v>
      </c>
      <c r="N128" s="39"/>
      <c r="O128" s="39"/>
      <c r="P128" s="39"/>
      <c r="Q128" s="37"/>
      <c r="R128" s="37"/>
      <c r="S128" s="47">
        <v>1</v>
      </c>
      <c r="T128" s="14">
        <f t="shared" si="12"/>
        <v>680.48</v>
      </c>
      <c r="U128" s="37" t="s">
        <v>45</v>
      </c>
      <c r="V128" s="49">
        <f t="shared" si="14"/>
        <v>14</v>
      </c>
    </row>
    <row r="129" ht="24.9" customHeight="1" spans="1:22">
      <c r="A129" s="12">
        <v>124</v>
      </c>
      <c r="B129" s="18"/>
      <c r="C129" s="13" t="s">
        <v>451</v>
      </c>
      <c r="D129" s="13" t="s">
        <v>37</v>
      </c>
      <c r="E129" s="25" t="s">
        <v>452</v>
      </c>
      <c r="F129" s="15" t="s">
        <v>453</v>
      </c>
      <c r="G129" s="14" t="s">
        <v>40</v>
      </c>
      <c r="H129" s="32">
        <v>4253</v>
      </c>
      <c r="I129" s="52"/>
      <c r="J129" s="13">
        <f t="shared" si="11"/>
        <v>680.48</v>
      </c>
      <c r="K129" s="39"/>
      <c r="L129" s="39"/>
      <c r="M129" s="37">
        <f t="shared" si="10"/>
        <v>680.48</v>
      </c>
      <c r="N129" s="39"/>
      <c r="O129" s="39"/>
      <c r="P129" s="39"/>
      <c r="Q129" s="37"/>
      <c r="R129" s="37"/>
      <c r="S129" s="47">
        <v>1</v>
      </c>
      <c r="T129" s="14">
        <f t="shared" si="12"/>
        <v>680.48</v>
      </c>
      <c r="U129" s="37" t="s">
        <v>45</v>
      </c>
      <c r="V129" s="49">
        <f t="shared" si="14"/>
        <v>14</v>
      </c>
    </row>
    <row r="130" ht="24.9" customHeight="1" spans="1:22">
      <c r="A130" s="12">
        <v>125</v>
      </c>
      <c r="B130" s="18"/>
      <c r="C130" s="13" t="s">
        <v>454</v>
      </c>
      <c r="D130" s="13" t="s">
        <v>37</v>
      </c>
      <c r="E130" s="25" t="s">
        <v>455</v>
      </c>
      <c r="F130" s="15" t="s">
        <v>456</v>
      </c>
      <c r="G130" s="14" t="s">
        <v>40</v>
      </c>
      <c r="H130" s="32">
        <v>4253</v>
      </c>
      <c r="I130" s="52"/>
      <c r="J130" s="13">
        <f t="shared" si="11"/>
        <v>680.48</v>
      </c>
      <c r="K130" s="39"/>
      <c r="L130" s="39"/>
      <c r="M130" s="37">
        <f t="shared" ref="M130:M193" si="21">J130+K130+L130</f>
        <v>680.48</v>
      </c>
      <c r="N130" s="39"/>
      <c r="O130" s="39"/>
      <c r="P130" s="39"/>
      <c r="Q130" s="37"/>
      <c r="R130" s="37"/>
      <c r="S130" s="47">
        <v>1</v>
      </c>
      <c r="T130" s="14">
        <f t="shared" si="12"/>
        <v>680.48</v>
      </c>
      <c r="U130" s="37" t="s">
        <v>45</v>
      </c>
      <c r="V130" s="49">
        <f t="shared" si="14"/>
        <v>14</v>
      </c>
    </row>
    <row r="131" ht="24.9" customHeight="1" spans="1:22">
      <c r="A131" s="12">
        <v>126</v>
      </c>
      <c r="B131" s="18"/>
      <c r="C131" s="13" t="s">
        <v>457</v>
      </c>
      <c r="D131" s="13" t="s">
        <v>30</v>
      </c>
      <c r="E131" s="25" t="s">
        <v>458</v>
      </c>
      <c r="F131" s="15" t="s">
        <v>459</v>
      </c>
      <c r="G131" s="14" t="s">
        <v>40</v>
      </c>
      <c r="H131" s="32">
        <v>4253</v>
      </c>
      <c r="I131" s="52"/>
      <c r="J131" s="13">
        <f t="shared" si="11"/>
        <v>680.48</v>
      </c>
      <c r="K131" s="39"/>
      <c r="L131" s="39"/>
      <c r="M131" s="37">
        <f t="shared" si="21"/>
        <v>680.48</v>
      </c>
      <c r="N131" s="39"/>
      <c r="O131" s="39"/>
      <c r="P131" s="39"/>
      <c r="Q131" s="37"/>
      <c r="R131" s="37"/>
      <c r="S131" s="47">
        <v>1</v>
      </c>
      <c r="T131" s="14">
        <f t="shared" si="12"/>
        <v>680.48</v>
      </c>
      <c r="U131" s="37" t="s">
        <v>169</v>
      </c>
      <c r="V131" s="49">
        <f t="shared" si="14"/>
        <v>13</v>
      </c>
    </row>
    <row r="132" ht="24.9" customHeight="1" spans="1:22">
      <c r="A132" s="12">
        <v>127</v>
      </c>
      <c r="B132" s="18"/>
      <c r="C132" s="13" t="s">
        <v>460</v>
      </c>
      <c r="D132" s="13" t="s">
        <v>37</v>
      </c>
      <c r="E132" s="25" t="s">
        <v>461</v>
      </c>
      <c r="F132" s="15" t="s">
        <v>462</v>
      </c>
      <c r="G132" s="14" t="s">
        <v>40</v>
      </c>
      <c r="H132" s="32">
        <v>4253</v>
      </c>
      <c r="I132" s="52"/>
      <c r="J132" s="13">
        <f t="shared" si="11"/>
        <v>680.48</v>
      </c>
      <c r="K132" s="39"/>
      <c r="L132" s="39"/>
      <c r="M132" s="37">
        <f t="shared" si="21"/>
        <v>680.48</v>
      </c>
      <c r="N132" s="39"/>
      <c r="O132" s="39"/>
      <c r="P132" s="39"/>
      <c r="Q132" s="37"/>
      <c r="R132" s="37"/>
      <c r="S132" s="47">
        <v>1</v>
      </c>
      <c r="T132" s="14">
        <f t="shared" si="12"/>
        <v>680.48</v>
      </c>
      <c r="U132" s="37" t="s">
        <v>169</v>
      </c>
      <c r="V132" s="49">
        <f t="shared" si="14"/>
        <v>13</v>
      </c>
    </row>
    <row r="133" ht="24.9" customHeight="1" spans="1:22">
      <c r="A133" s="12">
        <v>128</v>
      </c>
      <c r="B133" s="18"/>
      <c r="C133" s="13" t="s">
        <v>463</v>
      </c>
      <c r="D133" s="13" t="s">
        <v>37</v>
      </c>
      <c r="E133" s="25" t="s">
        <v>464</v>
      </c>
      <c r="F133" s="15" t="s">
        <v>465</v>
      </c>
      <c r="G133" s="14" t="s">
        <v>40</v>
      </c>
      <c r="H133" s="32">
        <v>4253</v>
      </c>
      <c r="I133" s="52"/>
      <c r="J133" s="13">
        <f t="shared" si="11"/>
        <v>680.48</v>
      </c>
      <c r="K133" s="39"/>
      <c r="L133" s="39"/>
      <c r="M133" s="37">
        <f t="shared" si="21"/>
        <v>680.48</v>
      </c>
      <c r="N133" s="39"/>
      <c r="O133" s="39"/>
      <c r="P133" s="39"/>
      <c r="Q133" s="37"/>
      <c r="R133" s="37"/>
      <c r="S133" s="47">
        <v>1</v>
      </c>
      <c r="T133" s="14">
        <f t="shared" si="12"/>
        <v>680.48</v>
      </c>
      <c r="U133" s="37" t="s">
        <v>130</v>
      </c>
      <c r="V133" s="49">
        <f t="shared" si="14"/>
        <v>11</v>
      </c>
    </row>
    <row r="134" ht="24.9" customHeight="1" spans="1:22">
      <c r="A134" s="12">
        <v>129</v>
      </c>
      <c r="B134" s="18"/>
      <c r="C134" s="13" t="s">
        <v>466</v>
      </c>
      <c r="D134" s="13" t="s">
        <v>30</v>
      </c>
      <c r="E134" s="25" t="s">
        <v>467</v>
      </c>
      <c r="F134" s="15" t="s">
        <v>468</v>
      </c>
      <c r="G134" s="14" t="s">
        <v>40</v>
      </c>
      <c r="H134" s="32">
        <v>5525</v>
      </c>
      <c r="I134" s="52"/>
      <c r="J134" s="13">
        <f t="shared" ref="J134:J197" si="22">H134*0.16</f>
        <v>884</v>
      </c>
      <c r="K134" s="39"/>
      <c r="L134" s="39"/>
      <c r="M134" s="37">
        <f t="shared" si="21"/>
        <v>884</v>
      </c>
      <c r="N134" s="39"/>
      <c r="O134" s="39"/>
      <c r="P134" s="39"/>
      <c r="Q134" s="37"/>
      <c r="R134" s="37"/>
      <c r="S134" s="47">
        <v>1</v>
      </c>
      <c r="T134" s="14">
        <f t="shared" ref="T134:T197" si="23">M134+Q134</f>
        <v>884</v>
      </c>
      <c r="U134" s="37" t="s">
        <v>212</v>
      </c>
      <c r="V134" s="49">
        <f t="shared" si="14"/>
        <v>10</v>
      </c>
    </row>
    <row r="135" ht="24.9" customHeight="1" spans="1:22">
      <c r="A135" s="12">
        <v>130</v>
      </c>
      <c r="B135" s="18"/>
      <c r="C135" s="13" t="s">
        <v>469</v>
      </c>
      <c r="D135" s="13" t="s">
        <v>30</v>
      </c>
      <c r="E135" s="25" t="s">
        <v>470</v>
      </c>
      <c r="F135" s="15" t="s">
        <v>471</v>
      </c>
      <c r="G135" s="14" t="s">
        <v>40</v>
      </c>
      <c r="H135" s="32">
        <v>4253</v>
      </c>
      <c r="I135" s="52"/>
      <c r="J135" s="13">
        <f t="shared" si="22"/>
        <v>680.48</v>
      </c>
      <c r="K135" s="39"/>
      <c r="L135" s="39"/>
      <c r="M135" s="37">
        <f t="shared" si="21"/>
        <v>680.48</v>
      </c>
      <c r="N135" s="39"/>
      <c r="O135" s="39"/>
      <c r="P135" s="39"/>
      <c r="Q135" s="37"/>
      <c r="R135" s="37"/>
      <c r="S135" s="47">
        <v>1</v>
      </c>
      <c r="T135" s="14">
        <f t="shared" si="23"/>
        <v>680.48</v>
      </c>
      <c r="U135" s="37" t="s">
        <v>212</v>
      </c>
      <c r="V135" s="49">
        <f t="shared" si="14"/>
        <v>10</v>
      </c>
    </row>
    <row r="136" ht="24.9" customHeight="1" spans="1:22">
      <c r="A136" s="12">
        <v>131</v>
      </c>
      <c r="B136" s="18"/>
      <c r="C136" s="13" t="s">
        <v>472</v>
      </c>
      <c r="D136" s="13" t="s">
        <v>30</v>
      </c>
      <c r="E136" s="25" t="s">
        <v>473</v>
      </c>
      <c r="F136" s="15" t="s">
        <v>474</v>
      </c>
      <c r="G136" s="14" t="s">
        <v>40</v>
      </c>
      <c r="H136" s="32">
        <v>4253</v>
      </c>
      <c r="I136" s="52"/>
      <c r="J136" s="13">
        <f t="shared" si="22"/>
        <v>680.48</v>
      </c>
      <c r="K136" s="39"/>
      <c r="L136" s="39"/>
      <c r="M136" s="37">
        <f t="shared" si="21"/>
        <v>680.48</v>
      </c>
      <c r="N136" s="39"/>
      <c r="O136" s="39"/>
      <c r="P136" s="39"/>
      <c r="Q136" s="37"/>
      <c r="R136" s="37"/>
      <c r="S136" s="47">
        <v>1</v>
      </c>
      <c r="T136" s="14">
        <f t="shared" si="23"/>
        <v>680.48</v>
      </c>
      <c r="U136" s="37" t="s">
        <v>342</v>
      </c>
      <c r="V136" s="49">
        <f t="shared" si="14"/>
        <v>9</v>
      </c>
    </row>
    <row r="137" ht="24.9" customHeight="1" spans="1:22">
      <c r="A137" s="12">
        <v>132</v>
      </c>
      <c r="B137" s="18"/>
      <c r="C137" s="13" t="s">
        <v>475</v>
      </c>
      <c r="D137" s="13" t="s">
        <v>37</v>
      </c>
      <c r="E137" s="25" t="s">
        <v>476</v>
      </c>
      <c r="F137" s="15" t="s">
        <v>477</v>
      </c>
      <c r="G137" s="14" t="s">
        <v>40</v>
      </c>
      <c r="H137" s="32">
        <v>4253</v>
      </c>
      <c r="I137" s="52"/>
      <c r="J137" s="13">
        <f t="shared" si="22"/>
        <v>680.48</v>
      </c>
      <c r="K137" s="39"/>
      <c r="L137" s="39"/>
      <c r="M137" s="37">
        <f t="shared" si="21"/>
        <v>680.48</v>
      </c>
      <c r="N137" s="39"/>
      <c r="O137" s="39"/>
      <c r="P137" s="39"/>
      <c r="Q137" s="37"/>
      <c r="R137" s="37"/>
      <c r="S137" s="47">
        <v>1</v>
      </c>
      <c r="T137" s="14">
        <f t="shared" si="23"/>
        <v>680.48</v>
      </c>
      <c r="U137" s="37" t="s">
        <v>342</v>
      </c>
      <c r="V137" s="49">
        <f t="shared" si="14"/>
        <v>9</v>
      </c>
    </row>
    <row r="138" ht="24.9" customHeight="1" spans="1:22">
      <c r="A138" s="12">
        <v>133</v>
      </c>
      <c r="B138" s="18"/>
      <c r="C138" s="13" t="s">
        <v>478</v>
      </c>
      <c r="D138" s="13" t="s">
        <v>30</v>
      </c>
      <c r="E138" s="25" t="s">
        <v>479</v>
      </c>
      <c r="F138" s="15" t="s">
        <v>480</v>
      </c>
      <c r="G138" s="14" t="s">
        <v>40</v>
      </c>
      <c r="H138" s="32">
        <v>4253</v>
      </c>
      <c r="I138" s="52"/>
      <c r="J138" s="13">
        <f t="shared" si="22"/>
        <v>680.48</v>
      </c>
      <c r="K138" s="39"/>
      <c r="L138" s="39"/>
      <c r="M138" s="37">
        <f t="shared" si="21"/>
        <v>680.48</v>
      </c>
      <c r="N138" s="39"/>
      <c r="O138" s="39"/>
      <c r="P138" s="39"/>
      <c r="Q138" s="37"/>
      <c r="R138" s="37"/>
      <c r="S138" s="47">
        <v>1</v>
      </c>
      <c r="T138" s="14">
        <f t="shared" si="23"/>
        <v>680.48</v>
      </c>
      <c r="U138" s="37" t="s">
        <v>342</v>
      </c>
      <c r="V138" s="49">
        <f t="shared" si="14"/>
        <v>9</v>
      </c>
    </row>
    <row r="139" ht="24.9" customHeight="1" spans="1:22">
      <c r="A139" s="12">
        <v>134</v>
      </c>
      <c r="B139" s="18"/>
      <c r="C139" s="13" t="s">
        <v>481</v>
      </c>
      <c r="D139" s="13" t="s">
        <v>30</v>
      </c>
      <c r="E139" s="25" t="s">
        <v>482</v>
      </c>
      <c r="F139" s="15" t="s">
        <v>483</v>
      </c>
      <c r="G139" s="14" t="s">
        <v>40</v>
      </c>
      <c r="H139" s="32">
        <v>4253</v>
      </c>
      <c r="I139" s="52"/>
      <c r="J139" s="13">
        <f t="shared" si="22"/>
        <v>680.48</v>
      </c>
      <c r="K139" s="39"/>
      <c r="L139" s="39"/>
      <c r="M139" s="37">
        <f t="shared" si="21"/>
        <v>680.48</v>
      </c>
      <c r="N139" s="39"/>
      <c r="O139" s="39"/>
      <c r="P139" s="39"/>
      <c r="Q139" s="37"/>
      <c r="R139" s="37"/>
      <c r="S139" s="47">
        <v>1</v>
      </c>
      <c r="T139" s="14">
        <f t="shared" si="23"/>
        <v>680.48</v>
      </c>
      <c r="U139" s="37" t="s">
        <v>342</v>
      </c>
      <c r="V139" s="49">
        <f t="shared" si="14"/>
        <v>9</v>
      </c>
    </row>
    <row r="140" ht="24.9" customHeight="1" spans="1:22">
      <c r="A140" s="12">
        <v>135</v>
      </c>
      <c r="B140" s="18"/>
      <c r="C140" s="13" t="s">
        <v>484</v>
      </c>
      <c r="D140" s="13" t="s">
        <v>37</v>
      </c>
      <c r="E140" s="25" t="s">
        <v>485</v>
      </c>
      <c r="F140" s="15" t="s">
        <v>486</v>
      </c>
      <c r="G140" s="14" t="s">
        <v>40</v>
      </c>
      <c r="H140" s="32">
        <v>5000</v>
      </c>
      <c r="I140" s="52"/>
      <c r="J140" s="13">
        <f t="shared" si="22"/>
        <v>800</v>
      </c>
      <c r="K140" s="39"/>
      <c r="L140" s="39"/>
      <c r="M140" s="37">
        <f t="shared" si="21"/>
        <v>800</v>
      </c>
      <c r="N140" s="39"/>
      <c r="O140" s="39"/>
      <c r="P140" s="39"/>
      <c r="Q140" s="37"/>
      <c r="R140" s="37"/>
      <c r="S140" s="47">
        <v>1</v>
      </c>
      <c r="T140" s="14">
        <f t="shared" si="23"/>
        <v>800</v>
      </c>
      <c r="U140" s="37" t="s">
        <v>148</v>
      </c>
      <c r="V140" s="49">
        <f t="shared" si="14"/>
        <v>5</v>
      </c>
    </row>
    <row r="141" ht="24.9" customHeight="1" spans="1:22">
      <c r="A141" s="12">
        <v>136</v>
      </c>
      <c r="B141" s="18"/>
      <c r="C141" s="13" t="s">
        <v>487</v>
      </c>
      <c r="D141" s="13" t="s">
        <v>30</v>
      </c>
      <c r="E141" s="25" t="s">
        <v>488</v>
      </c>
      <c r="F141" s="15" t="s">
        <v>489</v>
      </c>
      <c r="G141" s="14" t="s">
        <v>40</v>
      </c>
      <c r="H141" s="32">
        <v>4320</v>
      </c>
      <c r="I141" s="52"/>
      <c r="J141" s="13">
        <f t="shared" si="22"/>
        <v>691.2</v>
      </c>
      <c r="K141" s="39"/>
      <c r="L141" s="39"/>
      <c r="M141" s="37">
        <f t="shared" si="21"/>
        <v>691.2</v>
      </c>
      <c r="N141" s="39"/>
      <c r="O141" s="39"/>
      <c r="P141" s="39"/>
      <c r="Q141" s="37"/>
      <c r="R141" s="37"/>
      <c r="S141" s="47">
        <v>1</v>
      </c>
      <c r="T141" s="14">
        <f t="shared" si="23"/>
        <v>691.2</v>
      </c>
      <c r="U141" s="37" t="s">
        <v>148</v>
      </c>
      <c r="V141" s="49">
        <f t="shared" si="14"/>
        <v>5</v>
      </c>
    </row>
    <row r="142" ht="24.9" customHeight="1" spans="1:22">
      <c r="A142" s="12">
        <v>137</v>
      </c>
      <c r="B142" s="18"/>
      <c r="C142" s="13" t="s">
        <v>490</v>
      </c>
      <c r="D142" s="13" t="s">
        <v>37</v>
      </c>
      <c r="E142" s="25" t="s">
        <v>491</v>
      </c>
      <c r="F142" s="15" t="s">
        <v>492</v>
      </c>
      <c r="G142" s="14" t="s">
        <v>40</v>
      </c>
      <c r="H142" s="32">
        <v>5000</v>
      </c>
      <c r="I142" s="32"/>
      <c r="J142" s="32">
        <f t="shared" si="22"/>
        <v>800</v>
      </c>
      <c r="K142" s="39"/>
      <c r="L142" s="39"/>
      <c r="M142" s="37">
        <f t="shared" si="21"/>
        <v>800</v>
      </c>
      <c r="N142" s="39"/>
      <c r="O142" s="39"/>
      <c r="P142" s="39"/>
      <c r="Q142" s="37"/>
      <c r="R142" s="37"/>
      <c r="S142" s="47">
        <v>1</v>
      </c>
      <c r="T142" s="14">
        <f t="shared" si="23"/>
        <v>800</v>
      </c>
      <c r="U142" s="37" t="s">
        <v>139</v>
      </c>
      <c r="V142" s="49">
        <f t="shared" si="14"/>
        <v>4</v>
      </c>
    </row>
    <row r="143" ht="24.9" customHeight="1" spans="1:22">
      <c r="A143" s="12">
        <v>138</v>
      </c>
      <c r="B143" s="18"/>
      <c r="C143" s="13" t="s">
        <v>493</v>
      </c>
      <c r="D143" s="13" t="s">
        <v>30</v>
      </c>
      <c r="E143" s="25" t="s">
        <v>494</v>
      </c>
      <c r="F143" s="15" t="s">
        <v>495</v>
      </c>
      <c r="G143" s="14" t="s">
        <v>40</v>
      </c>
      <c r="H143" s="32">
        <v>6000</v>
      </c>
      <c r="I143" s="32"/>
      <c r="J143" s="32">
        <f t="shared" si="22"/>
        <v>960</v>
      </c>
      <c r="K143" s="39"/>
      <c r="L143" s="39"/>
      <c r="M143" s="37">
        <f t="shared" si="21"/>
        <v>960</v>
      </c>
      <c r="N143" s="39"/>
      <c r="O143" s="39"/>
      <c r="P143" s="39"/>
      <c r="Q143" s="37"/>
      <c r="R143" s="37"/>
      <c r="S143" s="47">
        <v>1</v>
      </c>
      <c r="T143" s="14">
        <f t="shared" si="23"/>
        <v>960</v>
      </c>
      <c r="U143" s="37" t="s">
        <v>406</v>
      </c>
      <c r="V143" s="49">
        <f t="shared" si="14"/>
        <v>3</v>
      </c>
    </row>
    <row r="144" ht="24.9" customHeight="1" spans="1:22">
      <c r="A144" s="12">
        <v>139</v>
      </c>
      <c r="B144" s="18"/>
      <c r="C144" s="13" t="s">
        <v>496</v>
      </c>
      <c r="D144" s="13" t="s">
        <v>30</v>
      </c>
      <c r="E144" s="25" t="s">
        <v>497</v>
      </c>
      <c r="F144" s="15" t="s">
        <v>498</v>
      </c>
      <c r="G144" s="14" t="s">
        <v>40</v>
      </c>
      <c r="H144" s="32">
        <v>4320</v>
      </c>
      <c r="I144" s="32"/>
      <c r="J144" s="32">
        <f t="shared" si="22"/>
        <v>691.2</v>
      </c>
      <c r="K144" s="39"/>
      <c r="L144" s="39"/>
      <c r="M144" s="37">
        <f t="shared" si="21"/>
        <v>691.2</v>
      </c>
      <c r="N144" s="39"/>
      <c r="O144" s="39"/>
      <c r="P144" s="39"/>
      <c r="Q144" s="37"/>
      <c r="R144" s="37"/>
      <c r="S144" s="47">
        <v>1</v>
      </c>
      <c r="T144" s="14">
        <f t="shared" si="23"/>
        <v>691.2</v>
      </c>
      <c r="U144" s="37" t="s">
        <v>250</v>
      </c>
      <c r="V144" s="49">
        <f t="shared" si="14"/>
        <v>2</v>
      </c>
    </row>
    <row r="145" ht="24.9" customHeight="1" spans="1:22">
      <c r="A145" s="12">
        <v>140</v>
      </c>
      <c r="B145" s="18"/>
      <c r="C145" s="13" t="s">
        <v>499</v>
      </c>
      <c r="D145" s="13" t="s">
        <v>30</v>
      </c>
      <c r="E145" s="25" t="s">
        <v>500</v>
      </c>
      <c r="F145" s="15" t="s">
        <v>501</v>
      </c>
      <c r="G145" s="14" t="s">
        <v>40</v>
      </c>
      <c r="H145" s="32">
        <v>4253</v>
      </c>
      <c r="I145" s="32"/>
      <c r="J145" s="32">
        <f t="shared" si="22"/>
        <v>680.48</v>
      </c>
      <c r="K145" s="39"/>
      <c r="L145" s="39"/>
      <c r="M145" s="37">
        <f t="shared" si="21"/>
        <v>680.48</v>
      </c>
      <c r="N145" s="39"/>
      <c r="O145" s="39"/>
      <c r="P145" s="39"/>
      <c r="Q145" s="37"/>
      <c r="R145" s="37"/>
      <c r="S145" s="47">
        <v>1</v>
      </c>
      <c r="T145" s="14">
        <f t="shared" si="23"/>
        <v>680.48</v>
      </c>
      <c r="U145" s="37" t="s">
        <v>56</v>
      </c>
      <c r="V145" s="49">
        <f t="shared" si="14"/>
        <v>1</v>
      </c>
    </row>
    <row r="146" ht="24.9" customHeight="1" spans="1:22">
      <c r="A146" s="12">
        <v>141</v>
      </c>
      <c r="B146" s="18"/>
      <c r="C146" s="14" t="s">
        <v>502</v>
      </c>
      <c r="D146" s="13" t="s">
        <v>37</v>
      </c>
      <c r="E146" s="15" t="s">
        <v>503</v>
      </c>
      <c r="F146" s="15" t="s">
        <v>504</v>
      </c>
      <c r="G146" s="14" t="s">
        <v>33</v>
      </c>
      <c r="H146" s="14">
        <v>4253</v>
      </c>
      <c r="I146" s="14">
        <v>7089</v>
      </c>
      <c r="J146" s="14">
        <f t="shared" si="22"/>
        <v>680.48</v>
      </c>
      <c r="K146" s="14">
        <f t="shared" ref="K146:K149" si="24">I146*0.09</f>
        <v>638.01</v>
      </c>
      <c r="L146" s="14">
        <f t="shared" ref="L146:L149" si="25">ROUND(H146*0.005,2)</f>
        <v>21.27</v>
      </c>
      <c r="M146" s="37">
        <f t="shared" si="21"/>
        <v>1339.76</v>
      </c>
      <c r="N146" s="14">
        <f t="shared" ref="N146:N149" si="26">H146*0.08</f>
        <v>340.24</v>
      </c>
      <c r="O146" s="14">
        <f t="shared" ref="O146:O149" si="27">I146*0.02</f>
        <v>141.78</v>
      </c>
      <c r="P146" s="14">
        <f t="shared" ref="P146:P149" si="28">L146</f>
        <v>21.27</v>
      </c>
      <c r="Q146" s="37">
        <f t="shared" ref="Q146:Q149" si="29">N146+O146+P146</f>
        <v>503.29</v>
      </c>
      <c r="R146" s="37"/>
      <c r="S146" s="47">
        <v>1</v>
      </c>
      <c r="T146" s="14">
        <f t="shared" si="23"/>
        <v>1843.05</v>
      </c>
      <c r="U146" s="54" t="s">
        <v>135</v>
      </c>
      <c r="V146" s="49">
        <f t="shared" si="14"/>
        <v>19</v>
      </c>
    </row>
    <row r="147" ht="24.9" customHeight="1" spans="1:22">
      <c r="A147" s="12">
        <v>142</v>
      </c>
      <c r="B147" s="18"/>
      <c r="C147" s="14" t="s">
        <v>505</v>
      </c>
      <c r="D147" s="13" t="s">
        <v>37</v>
      </c>
      <c r="E147" s="15" t="s">
        <v>506</v>
      </c>
      <c r="F147" s="15" t="s">
        <v>507</v>
      </c>
      <c r="G147" s="14" t="s">
        <v>33</v>
      </c>
      <c r="H147" s="14">
        <v>4253</v>
      </c>
      <c r="I147" s="14">
        <v>7089</v>
      </c>
      <c r="J147" s="14">
        <f t="shared" si="22"/>
        <v>680.48</v>
      </c>
      <c r="K147" s="14">
        <f t="shared" si="24"/>
        <v>638.01</v>
      </c>
      <c r="L147" s="14">
        <f t="shared" si="25"/>
        <v>21.27</v>
      </c>
      <c r="M147" s="37">
        <f t="shared" si="21"/>
        <v>1339.76</v>
      </c>
      <c r="N147" s="14">
        <f t="shared" si="26"/>
        <v>340.24</v>
      </c>
      <c r="O147" s="14">
        <f t="shared" si="27"/>
        <v>141.78</v>
      </c>
      <c r="P147" s="14">
        <f t="shared" si="28"/>
        <v>21.27</v>
      </c>
      <c r="Q147" s="37">
        <f t="shared" si="29"/>
        <v>503.29</v>
      </c>
      <c r="R147" s="37"/>
      <c r="S147" s="47">
        <v>1</v>
      </c>
      <c r="T147" s="14">
        <f t="shared" si="23"/>
        <v>1843.05</v>
      </c>
      <c r="U147" s="54" t="s">
        <v>169</v>
      </c>
      <c r="V147" s="49">
        <f t="shared" si="14"/>
        <v>13</v>
      </c>
    </row>
    <row r="148" ht="24.9" customHeight="1" spans="1:22">
      <c r="A148" s="12">
        <v>143</v>
      </c>
      <c r="B148" s="18"/>
      <c r="C148" s="14" t="s">
        <v>508</v>
      </c>
      <c r="D148" s="13" t="s">
        <v>37</v>
      </c>
      <c r="E148" s="15" t="s">
        <v>509</v>
      </c>
      <c r="F148" s="15" t="s">
        <v>510</v>
      </c>
      <c r="G148" s="14" t="s">
        <v>33</v>
      </c>
      <c r="H148" s="14">
        <v>4253</v>
      </c>
      <c r="I148" s="14">
        <v>7089</v>
      </c>
      <c r="J148" s="14">
        <f t="shared" si="22"/>
        <v>680.48</v>
      </c>
      <c r="K148" s="14">
        <f t="shared" si="24"/>
        <v>638.01</v>
      </c>
      <c r="L148" s="14">
        <f t="shared" si="25"/>
        <v>21.27</v>
      </c>
      <c r="M148" s="37">
        <f t="shared" si="21"/>
        <v>1339.76</v>
      </c>
      <c r="N148" s="14">
        <f t="shared" si="26"/>
        <v>340.24</v>
      </c>
      <c r="O148" s="14">
        <f t="shared" si="27"/>
        <v>141.78</v>
      </c>
      <c r="P148" s="14">
        <f t="shared" si="28"/>
        <v>21.27</v>
      </c>
      <c r="Q148" s="37">
        <f t="shared" si="29"/>
        <v>503.29</v>
      </c>
      <c r="R148" s="37"/>
      <c r="S148" s="47">
        <v>1</v>
      </c>
      <c r="T148" s="14">
        <f t="shared" si="23"/>
        <v>1843.05</v>
      </c>
      <c r="U148" s="54" t="s">
        <v>169</v>
      </c>
      <c r="V148" s="49">
        <f t="shared" si="14"/>
        <v>13</v>
      </c>
    </row>
    <row r="149" ht="24.9" customHeight="1" spans="1:22">
      <c r="A149" s="12">
        <v>144</v>
      </c>
      <c r="B149" s="19"/>
      <c r="C149" s="14" t="s">
        <v>511</v>
      </c>
      <c r="D149" s="13" t="s">
        <v>37</v>
      </c>
      <c r="E149" s="15" t="s">
        <v>512</v>
      </c>
      <c r="F149" s="15" t="s">
        <v>513</v>
      </c>
      <c r="G149" s="14" t="s">
        <v>33</v>
      </c>
      <c r="H149" s="14">
        <v>4253</v>
      </c>
      <c r="I149" s="14">
        <v>7089</v>
      </c>
      <c r="J149" s="14">
        <f t="shared" si="22"/>
        <v>680.48</v>
      </c>
      <c r="K149" s="14">
        <f t="shared" si="24"/>
        <v>638.01</v>
      </c>
      <c r="L149" s="14">
        <f t="shared" si="25"/>
        <v>21.27</v>
      </c>
      <c r="M149" s="37">
        <f t="shared" si="21"/>
        <v>1339.76</v>
      </c>
      <c r="N149" s="14">
        <f t="shared" si="26"/>
        <v>340.24</v>
      </c>
      <c r="O149" s="14">
        <f t="shared" si="27"/>
        <v>141.78</v>
      </c>
      <c r="P149" s="14">
        <f t="shared" si="28"/>
        <v>21.27</v>
      </c>
      <c r="Q149" s="37">
        <f t="shared" si="29"/>
        <v>503.29</v>
      </c>
      <c r="R149" s="37"/>
      <c r="S149" s="47">
        <v>1</v>
      </c>
      <c r="T149" s="14">
        <f t="shared" si="23"/>
        <v>1843.05</v>
      </c>
      <c r="U149" s="54" t="s">
        <v>212</v>
      </c>
      <c r="V149" s="49">
        <f t="shared" si="14"/>
        <v>10</v>
      </c>
    </row>
    <row r="150" ht="24.9" customHeight="1" spans="1:22">
      <c r="A150" s="12">
        <v>145</v>
      </c>
      <c r="B150" s="16" t="s">
        <v>514</v>
      </c>
      <c r="C150" s="13" t="s">
        <v>515</v>
      </c>
      <c r="D150" s="22" t="s">
        <v>37</v>
      </c>
      <c r="E150" s="25" t="s">
        <v>516</v>
      </c>
      <c r="F150" s="17" t="s">
        <v>517</v>
      </c>
      <c r="G150" s="14" t="s">
        <v>40</v>
      </c>
      <c r="H150" s="23">
        <v>5000</v>
      </c>
      <c r="I150" s="42"/>
      <c r="J150" s="19">
        <f t="shared" si="22"/>
        <v>800</v>
      </c>
      <c r="K150" s="39"/>
      <c r="L150" s="39"/>
      <c r="M150" s="37">
        <f t="shared" si="21"/>
        <v>800</v>
      </c>
      <c r="N150" s="39"/>
      <c r="O150" s="39"/>
      <c r="P150" s="39"/>
      <c r="Q150" s="37"/>
      <c r="R150" s="37"/>
      <c r="S150" s="47">
        <v>1</v>
      </c>
      <c r="T150" s="14">
        <f t="shared" si="23"/>
        <v>800</v>
      </c>
      <c r="U150" s="37" t="s">
        <v>144</v>
      </c>
      <c r="V150" s="49">
        <f t="shared" si="14"/>
        <v>25</v>
      </c>
    </row>
    <row r="151" ht="24.9" customHeight="1" spans="1:22">
      <c r="A151" s="12">
        <v>146</v>
      </c>
      <c r="B151" s="18"/>
      <c r="C151" s="13" t="s">
        <v>518</v>
      </c>
      <c r="D151" s="13" t="s">
        <v>37</v>
      </c>
      <c r="E151" s="25" t="s">
        <v>519</v>
      </c>
      <c r="F151" s="17" t="s">
        <v>520</v>
      </c>
      <c r="G151" s="14" t="s">
        <v>40</v>
      </c>
      <c r="H151" s="23">
        <v>5250</v>
      </c>
      <c r="I151" s="13"/>
      <c r="J151" s="19">
        <f t="shared" si="22"/>
        <v>840</v>
      </c>
      <c r="K151" s="39"/>
      <c r="L151" s="39"/>
      <c r="M151" s="37">
        <f t="shared" si="21"/>
        <v>840</v>
      </c>
      <c r="N151" s="39"/>
      <c r="O151" s="39"/>
      <c r="P151" s="39"/>
      <c r="Q151" s="37"/>
      <c r="R151" s="37"/>
      <c r="S151" s="47">
        <v>1</v>
      </c>
      <c r="T151" s="14">
        <f t="shared" si="23"/>
        <v>840</v>
      </c>
      <c r="U151" s="37" t="s">
        <v>100</v>
      </c>
      <c r="V151" s="49">
        <f t="shared" si="14"/>
        <v>20</v>
      </c>
    </row>
    <row r="152" ht="24.9" customHeight="1" spans="1:22">
      <c r="A152" s="12">
        <v>147</v>
      </c>
      <c r="B152" s="18"/>
      <c r="C152" s="13" t="s">
        <v>521</v>
      </c>
      <c r="D152" s="13" t="s">
        <v>30</v>
      </c>
      <c r="E152" s="25" t="s">
        <v>522</v>
      </c>
      <c r="F152" s="17" t="s">
        <v>523</v>
      </c>
      <c r="G152" s="14" t="s">
        <v>40</v>
      </c>
      <c r="H152" s="23">
        <v>5000</v>
      </c>
      <c r="I152" s="13"/>
      <c r="J152" s="19">
        <f t="shared" si="22"/>
        <v>800</v>
      </c>
      <c r="K152" s="39"/>
      <c r="L152" s="39"/>
      <c r="M152" s="37">
        <f t="shared" si="21"/>
        <v>800</v>
      </c>
      <c r="N152" s="39"/>
      <c r="O152" s="39"/>
      <c r="P152" s="39"/>
      <c r="Q152" s="37"/>
      <c r="R152" s="37"/>
      <c r="S152" s="47">
        <v>1</v>
      </c>
      <c r="T152" s="14">
        <f t="shared" si="23"/>
        <v>800</v>
      </c>
      <c r="U152" s="37" t="s">
        <v>524</v>
      </c>
      <c r="V152" s="49">
        <f>(MID(U152,8,4)-LEFT(U152,4))*12+RIGHT(U152,2)-MID(U152,5,2)+1-6</f>
        <v>35</v>
      </c>
    </row>
    <row r="153" ht="24.9" customHeight="1" spans="1:22">
      <c r="A153" s="12">
        <v>148</v>
      </c>
      <c r="B153" s="18"/>
      <c r="C153" s="13" t="s">
        <v>525</v>
      </c>
      <c r="D153" s="22" t="s">
        <v>30</v>
      </c>
      <c r="E153" s="25" t="s">
        <v>526</v>
      </c>
      <c r="F153" s="17" t="s">
        <v>527</v>
      </c>
      <c r="G153" s="14" t="s">
        <v>40</v>
      </c>
      <c r="H153" s="23">
        <v>4500</v>
      </c>
      <c r="I153" s="42"/>
      <c r="J153" s="19">
        <f t="shared" si="22"/>
        <v>720</v>
      </c>
      <c r="K153" s="39"/>
      <c r="L153" s="39"/>
      <c r="M153" s="37">
        <f t="shared" si="21"/>
        <v>720</v>
      </c>
      <c r="N153" s="39"/>
      <c r="O153" s="39"/>
      <c r="P153" s="39"/>
      <c r="Q153" s="37"/>
      <c r="R153" s="37"/>
      <c r="S153" s="47">
        <v>1</v>
      </c>
      <c r="T153" s="14">
        <f t="shared" si="23"/>
        <v>720</v>
      </c>
      <c r="U153" s="37" t="s">
        <v>100</v>
      </c>
      <c r="V153" s="49">
        <f t="shared" ref="V153:V158" si="30">(MID(U153,8,4)-LEFT(U153,4))*12+RIGHT(U153,2)-MID(U153,5,2)+1</f>
        <v>20</v>
      </c>
    </row>
    <row r="154" ht="24.9" customHeight="1" spans="1:22">
      <c r="A154" s="12">
        <v>149</v>
      </c>
      <c r="B154" s="18"/>
      <c r="C154" s="13" t="s">
        <v>528</v>
      </c>
      <c r="D154" s="13" t="s">
        <v>30</v>
      </c>
      <c r="E154" s="25" t="s">
        <v>529</v>
      </c>
      <c r="F154" s="17" t="s">
        <v>530</v>
      </c>
      <c r="G154" s="14" t="s">
        <v>40</v>
      </c>
      <c r="H154" s="32">
        <v>4253</v>
      </c>
      <c r="I154" s="52"/>
      <c r="J154" s="19">
        <f t="shared" si="22"/>
        <v>680.48</v>
      </c>
      <c r="K154" s="39"/>
      <c r="L154" s="39"/>
      <c r="M154" s="37">
        <f t="shared" si="21"/>
        <v>680.48</v>
      </c>
      <c r="N154" s="39"/>
      <c r="O154" s="39"/>
      <c r="P154" s="39"/>
      <c r="Q154" s="37"/>
      <c r="R154" s="37"/>
      <c r="S154" s="47">
        <v>1</v>
      </c>
      <c r="T154" s="14">
        <f t="shared" si="23"/>
        <v>680.48</v>
      </c>
      <c r="U154" s="37" t="s">
        <v>135</v>
      </c>
      <c r="V154" s="49">
        <f t="shared" si="30"/>
        <v>19</v>
      </c>
    </row>
    <row r="155" ht="24.9" customHeight="1" spans="1:22">
      <c r="A155" s="12">
        <v>150</v>
      </c>
      <c r="B155" s="18"/>
      <c r="C155" s="13" t="s">
        <v>531</v>
      </c>
      <c r="D155" s="13" t="s">
        <v>37</v>
      </c>
      <c r="E155" s="25" t="s">
        <v>532</v>
      </c>
      <c r="F155" s="25" t="s">
        <v>533</v>
      </c>
      <c r="G155" s="14" t="s">
        <v>40</v>
      </c>
      <c r="H155" s="23">
        <v>4500</v>
      </c>
      <c r="I155" s="42"/>
      <c r="J155" s="19">
        <f t="shared" si="22"/>
        <v>720</v>
      </c>
      <c r="K155" s="39"/>
      <c r="L155" s="39"/>
      <c r="M155" s="37">
        <f t="shared" si="21"/>
        <v>720</v>
      </c>
      <c r="N155" s="39"/>
      <c r="O155" s="39"/>
      <c r="P155" s="39"/>
      <c r="Q155" s="37"/>
      <c r="R155" s="37"/>
      <c r="S155" s="47">
        <v>1</v>
      </c>
      <c r="T155" s="14">
        <f t="shared" si="23"/>
        <v>720</v>
      </c>
      <c r="U155" s="37" t="s">
        <v>250</v>
      </c>
      <c r="V155" s="49">
        <f t="shared" si="30"/>
        <v>2</v>
      </c>
    </row>
    <row r="156" ht="24.9" customHeight="1" spans="1:22">
      <c r="A156" s="12">
        <v>151</v>
      </c>
      <c r="B156" s="16" t="s">
        <v>534</v>
      </c>
      <c r="C156" s="13" t="s">
        <v>535</v>
      </c>
      <c r="D156" s="22" t="s">
        <v>37</v>
      </c>
      <c r="E156" s="25" t="s">
        <v>536</v>
      </c>
      <c r="F156" s="17" t="s">
        <v>537</v>
      </c>
      <c r="G156" s="14" t="s">
        <v>40</v>
      </c>
      <c r="H156" s="23">
        <v>4253</v>
      </c>
      <c r="I156" s="39"/>
      <c r="J156" s="19">
        <f t="shared" si="22"/>
        <v>680.48</v>
      </c>
      <c r="K156" s="39"/>
      <c r="L156" s="39"/>
      <c r="M156" s="37">
        <f t="shared" si="21"/>
        <v>680.48</v>
      </c>
      <c r="N156" s="39"/>
      <c r="O156" s="39"/>
      <c r="P156" s="39"/>
      <c r="Q156" s="37"/>
      <c r="R156" s="37"/>
      <c r="S156" s="47">
        <v>1</v>
      </c>
      <c r="T156" s="14">
        <f t="shared" si="23"/>
        <v>680.48</v>
      </c>
      <c r="U156" s="37" t="s">
        <v>135</v>
      </c>
      <c r="V156" s="49">
        <f t="shared" si="30"/>
        <v>19</v>
      </c>
    </row>
    <row r="157" ht="24.9" customHeight="1" spans="1:22">
      <c r="A157" s="12">
        <v>152</v>
      </c>
      <c r="B157" s="18"/>
      <c r="C157" s="13" t="s">
        <v>538</v>
      </c>
      <c r="D157" s="22" t="s">
        <v>37</v>
      </c>
      <c r="E157" s="25" t="s">
        <v>539</v>
      </c>
      <c r="F157" s="17" t="s">
        <v>540</v>
      </c>
      <c r="G157" s="14" t="s">
        <v>40</v>
      </c>
      <c r="H157" s="23">
        <v>4253</v>
      </c>
      <c r="I157" s="39"/>
      <c r="J157" s="19">
        <f t="shared" si="22"/>
        <v>680.48</v>
      </c>
      <c r="K157" s="39"/>
      <c r="L157" s="39"/>
      <c r="M157" s="37">
        <f t="shared" si="21"/>
        <v>680.48</v>
      </c>
      <c r="N157" s="39"/>
      <c r="O157" s="39"/>
      <c r="P157" s="39"/>
      <c r="Q157" s="37"/>
      <c r="R157" s="37"/>
      <c r="S157" s="47">
        <v>1</v>
      </c>
      <c r="T157" s="14">
        <f t="shared" si="23"/>
        <v>680.48</v>
      </c>
      <c r="U157" s="37" t="s">
        <v>173</v>
      </c>
      <c r="V157" s="49">
        <f t="shared" si="30"/>
        <v>17</v>
      </c>
    </row>
    <row r="158" ht="24.9" customHeight="1" spans="1:22">
      <c r="A158" s="12">
        <v>153</v>
      </c>
      <c r="B158" s="18"/>
      <c r="C158" s="13" t="s">
        <v>541</v>
      </c>
      <c r="D158" s="22" t="s">
        <v>37</v>
      </c>
      <c r="E158" s="25" t="s">
        <v>542</v>
      </c>
      <c r="F158" s="17" t="s">
        <v>543</v>
      </c>
      <c r="G158" s="14" t="s">
        <v>40</v>
      </c>
      <c r="H158" s="23">
        <v>4253</v>
      </c>
      <c r="I158" s="39"/>
      <c r="J158" s="19">
        <f t="shared" si="22"/>
        <v>680.48</v>
      </c>
      <c r="K158" s="39"/>
      <c r="L158" s="39"/>
      <c r="M158" s="37">
        <f t="shared" si="21"/>
        <v>680.48</v>
      </c>
      <c r="N158" s="39"/>
      <c r="O158" s="39"/>
      <c r="P158" s="39"/>
      <c r="Q158" s="37"/>
      <c r="R158" s="37"/>
      <c r="S158" s="47">
        <v>1</v>
      </c>
      <c r="T158" s="14">
        <f t="shared" si="23"/>
        <v>680.48</v>
      </c>
      <c r="U158" s="37" t="s">
        <v>123</v>
      </c>
      <c r="V158" s="49">
        <f t="shared" si="30"/>
        <v>15</v>
      </c>
    </row>
    <row r="159" ht="24.9" customHeight="1" spans="1:22">
      <c r="A159" s="12">
        <v>154</v>
      </c>
      <c r="B159" s="18"/>
      <c r="C159" s="13" t="s">
        <v>544</v>
      </c>
      <c r="D159" s="22" t="s">
        <v>37</v>
      </c>
      <c r="E159" s="25" t="s">
        <v>545</v>
      </c>
      <c r="F159" s="17" t="s">
        <v>546</v>
      </c>
      <c r="G159" s="14" t="s">
        <v>40</v>
      </c>
      <c r="H159" s="23">
        <v>4253</v>
      </c>
      <c r="I159" s="39"/>
      <c r="J159" s="19">
        <f t="shared" si="22"/>
        <v>680.48</v>
      </c>
      <c r="K159" s="39"/>
      <c r="L159" s="39"/>
      <c r="M159" s="37">
        <f t="shared" si="21"/>
        <v>680.48</v>
      </c>
      <c r="N159" s="39"/>
      <c r="O159" s="39"/>
      <c r="P159" s="39"/>
      <c r="Q159" s="37"/>
      <c r="R159" s="37"/>
      <c r="S159" s="47">
        <v>1</v>
      </c>
      <c r="T159" s="14">
        <f t="shared" si="23"/>
        <v>680.48</v>
      </c>
      <c r="U159" s="37" t="s">
        <v>135</v>
      </c>
      <c r="V159" s="49">
        <f t="shared" ref="V159:V161" si="31">(MID(U159,8,4)-LEFT(U159,4))*12+RIGHT(U159,2)-MID(U159,5,2)+1-1</f>
        <v>18</v>
      </c>
    </row>
    <row r="160" ht="24.9" customHeight="1" spans="1:22">
      <c r="A160" s="12">
        <v>155</v>
      </c>
      <c r="B160" s="18"/>
      <c r="C160" s="13" t="s">
        <v>547</v>
      </c>
      <c r="D160" s="22" t="s">
        <v>37</v>
      </c>
      <c r="E160" s="25" t="s">
        <v>548</v>
      </c>
      <c r="F160" s="17" t="s">
        <v>549</v>
      </c>
      <c r="G160" s="14" t="s">
        <v>40</v>
      </c>
      <c r="H160" s="23">
        <v>4253</v>
      </c>
      <c r="I160" s="39"/>
      <c r="J160" s="19">
        <f t="shared" si="22"/>
        <v>680.48</v>
      </c>
      <c r="K160" s="39"/>
      <c r="L160" s="39"/>
      <c r="M160" s="37">
        <f t="shared" si="21"/>
        <v>680.48</v>
      </c>
      <c r="N160" s="39"/>
      <c r="O160" s="39"/>
      <c r="P160" s="39"/>
      <c r="Q160" s="37"/>
      <c r="R160" s="37"/>
      <c r="S160" s="47">
        <v>1</v>
      </c>
      <c r="T160" s="14">
        <f t="shared" si="23"/>
        <v>680.48</v>
      </c>
      <c r="U160" s="37" t="s">
        <v>135</v>
      </c>
      <c r="V160" s="49">
        <f t="shared" si="31"/>
        <v>18</v>
      </c>
    </row>
    <row r="161" ht="24.9" customHeight="1" spans="1:22">
      <c r="A161" s="12">
        <v>156</v>
      </c>
      <c r="B161" s="18"/>
      <c r="C161" s="13" t="s">
        <v>550</v>
      </c>
      <c r="D161" s="22" t="s">
        <v>37</v>
      </c>
      <c r="E161" s="25" t="s">
        <v>551</v>
      </c>
      <c r="F161" s="17" t="s">
        <v>552</v>
      </c>
      <c r="G161" s="14" t="s">
        <v>40</v>
      </c>
      <c r="H161" s="23">
        <v>4253</v>
      </c>
      <c r="I161" s="39"/>
      <c r="J161" s="19">
        <f t="shared" si="22"/>
        <v>680.48</v>
      </c>
      <c r="K161" s="39"/>
      <c r="L161" s="39"/>
      <c r="M161" s="37">
        <f t="shared" si="21"/>
        <v>680.48</v>
      </c>
      <c r="N161" s="39"/>
      <c r="O161" s="39"/>
      <c r="P161" s="39"/>
      <c r="Q161" s="37"/>
      <c r="R161" s="37"/>
      <c r="S161" s="47">
        <v>1</v>
      </c>
      <c r="T161" s="14">
        <f t="shared" si="23"/>
        <v>680.48</v>
      </c>
      <c r="U161" s="37" t="s">
        <v>308</v>
      </c>
      <c r="V161" s="49">
        <f t="shared" si="31"/>
        <v>17</v>
      </c>
    </row>
    <row r="162" ht="24.9" customHeight="1" spans="1:22">
      <c r="A162" s="12">
        <v>157</v>
      </c>
      <c r="B162" s="18"/>
      <c r="C162" s="13" t="s">
        <v>553</v>
      </c>
      <c r="D162" s="13" t="s">
        <v>37</v>
      </c>
      <c r="E162" s="13" t="s">
        <v>554</v>
      </c>
      <c r="F162" s="17" t="s">
        <v>555</v>
      </c>
      <c r="G162" s="14" t="s">
        <v>40</v>
      </c>
      <c r="H162" s="13">
        <v>4253</v>
      </c>
      <c r="I162" s="39"/>
      <c r="J162" s="19">
        <f t="shared" si="22"/>
        <v>680.48</v>
      </c>
      <c r="K162" s="39"/>
      <c r="L162" s="39"/>
      <c r="M162" s="37">
        <f t="shared" si="21"/>
        <v>680.48</v>
      </c>
      <c r="N162" s="39"/>
      <c r="O162" s="39"/>
      <c r="P162" s="39"/>
      <c r="Q162" s="37"/>
      <c r="R162" s="37"/>
      <c r="S162" s="47">
        <v>1</v>
      </c>
      <c r="T162" s="14">
        <f t="shared" si="23"/>
        <v>680.48</v>
      </c>
      <c r="U162" s="37" t="s">
        <v>148</v>
      </c>
      <c r="V162" s="49">
        <f t="shared" ref="V162:V169" si="32">(MID(U162,8,4)-LEFT(U162,4))*12+RIGHT(U162,2)-MID(U162,5,2)+1</f>
        <v>5</v>
      </c>
    </row>
    <row r="163" ht="24.9" customHeight="1" spans="1:22">
      <c r="A163" s="12">
        <v>158</v>
      </c>
      <c r="B163" s="18"/>
      <c r="C163" s="13" t="s">
        <v>556</v>
      </c>
      <c r="D163" s="13" t="s">
        <v>37</v>
      </c>
      <c r="E163" s="13" t="s">
        <v>557</v>
      </c>
      <c r="F163" s="17" t="s">
        <v>558</v>
      </c>
      <c r="G163" s="14" t="s">
        <v>40</v>
      </c>
      <c r="H163" s="13">
        <v>4253</v>
      </c>
      <c r="I163" s="39"/>
      <c r="J163" s="19">
        <f t="shared" si="22"/>
        <v>680.48</v>
      </c>
      <c r="K163" s="39"/>
      <c r="L163" s="39"/>
      <c r="M163" s="37">
        <f t="shared" si="21"/>
        <v>680.48</v>
      </c>
      <c r="N163" s="39"/>
      <c r="O163" s="39"/>
      <c r="P163" s="39"/>
      <c r="Q163" s="37"/>
      <c r="R163" s="37"/>
      <c r="S163" s="47">
        <v>1</v>
      </c>
      <c r="T163" s="14">
        <f t="shared" si="23"/>
        <v>680.48</v>
      </c>
      <c r="U163" s="37" t="s">
        <v>148</v>
      </c>
      <c r="V163" s="49">
        <f t="shared" si="32"/>
        <v>5</v>
      </c>
    </row>
    <row r="164" ht="24.9" customHeight="1" spans="1:22">
      <c r="A164" s="12">
        <v>159</v>
      </c>
      <c r="B164" s="18"/>
      <c r="C164" s="14" t="s">
        <v>559</v>
      </c>
      <c r="D164" s="22" t="s">
        <v>30</v>
      </c>
      <c r="E164" s="15" t="s">
        <v>560</v>
      </c>
      <c r="F164" s="17" t="s">
        <v>561</v>
      </c>
      <c r="G164" s="14" t="s">
        <v>40</v>
      </c>
      <c r="H164" s="53">
        <v>4253</v>
      </c>
      <c r="I164" s="39"/>
      <c r="J164" s="19">
        <f t="shared" si="22"/>
        <v>680.48</v>
      </c>
      <c r="K164" s="39"/>
      <c r="L164" s="39"/>
      <c r="M164" s="37">
        <f t="shared" si="21"/>
        <v>680.48</v>
      </c>
      <c r="N164" s="39"/>
      <c r="O164" s="39"/>
      <c r="P164" s="39"/>
      <c r="Q164" s="37"/>
      <c r="R164" s="37"/>
      <c r="S164" s="47">
        <v>1</v>
      </c>
      <c r="T164" s="14">
        <f t="shared" si="23"/>
        <v>680.48</v>
      </c>
      <c r="U164" s="37" t="s">
        <v>135</v>
      </c>
      <c r="V164" s="49">
        <f>(MID(U164,8,4)-LEFT(U164,4))*12+RIGHT(U164,2)-MID(U164,5,2)+1-3</f>
        <v>16</v>
      </c>
    </row>
    <row r="165" ht="24.9" customHeight="1" spans="1:22">
      <c r="A165" s="12">
        <v>160</v>
      </c>
      <c r="B165" s="18"/>
      <c r="C165" s="14" t="s">
        <v>562</v>
      </c>
      <c r="D165" s="13" t="s">
        <v>37</v>
      </c>
      <c r="E165" s="15" t="s">
        <v>563</v>
      </c>
      <c r="F165" s="25" t="s">
        <v>564</v>
      </c>
      <c r="G165" s="14" t="s">
        <v>40</v>
      </c>
      <c r="H165" s="53">
        <v>4253</v>
      </c>
      <c r="I165" s="39"/>
      <c r="J165" s="19">
        <f t="shared" si="22"/>
        <v>680.48</v>
      </c>
      <c r="K165" s="39"/>
      <c r="L165" s="39"/>
      <c r="M165" s="37">
        <f t="shared" si="21"/>
        <v>680.48</v>
      </c>
      <c r="N165" s="39"/>
      <c r="O165" s="39"/>
      <c r="P165" s="39"/>
      <c r="Q165" s="37"/>
      <c r="R165" s="37"/>
      <c r="S165" s="47">
        <v>1</v>
      </c>
      <c r="T165" s="14">
        <f t="shared" si="23"/>
        <v>680.48</v>
      </c>
      <c r="U165" s="37" t="s">
        <v>250</v>
      </c>
      <c r="V165" s="49">
        <f t="shared" ref="V165:V169" si="33">(MID(U165,8,4)-LEFT(U165,4))*12+RIGHT(U165,2)-MID(U165,5,2)+1</f>
        <v>2</v>
      </c>
    </row>
    <row r="166" ht="24.9" customHeight="1" spans="1:22">
      <c r="A166" s="12">
        <v>161</v>
      </c>
      <c r="B166" s="18"/>
      <c r="C166" s="14" t="s">
        <v>565</v>
      </c>
      <c r="D166" s="13" t="s">
        <v>37</v>
      </c>
      <c r="E166" s="15" t="s">
        <v>566</v>
      </c>
      <c r="F166" s="25" t="s">
        <v>567</v>
      </c>
      <c r="G166" s="14" t="s">
        <v>40</v>
      </c>
      <c r="H166" s="53">
        <v>4253</v>
      </c>
      <c r="I166" s="39"/>
      <c r="J166" s="19">
        <f t="shared" si="22"/>
        <v>680.48</v>
      </c>
      <c r="K166" s="39"/>
      <c r="L166" s="39"/>
      <c r="M166" s="37">
        <f t="shared" si="21"/>
        <v>680.48</v>
      </c>
      <c r="N166" s="39"/>
      <c r="O166" s="39"/>
      <c r="P166" s="39"/>
      <c r="Q166" s="37"/>
      <c r="R166" s="37"/>
      <c r="S166" s="47">
        <v>1</v>
      </c>
      <c r="T166" s="14">
        <f t="shared" si="23"/>
        <v>680.48</v>
      </c>
      <c r="U166" s="37" t="s">
        <v>250</v>
      </c>
      <c r="V166" s="49">
        <f t="shared" si="33"/>
        <v>2</v>
      </c>
    </row>
    <row r="167" ht="24.9" customHeight="1" spans="1:22">
      <c r="A167" s="12">
        <v>162</v>
      </c>
      <c r="B167" s="19"/>
      <c r="C167" s="14" t="s">
        <v>568</v>
      </c>
      <c r="D167" s="13" t="s">
        <v>37</v>
      </c>
      <c r="E167" s="15" t="s">
        <v>569</v>
      </c>
      <c r="F167" s="25" t="s">
        <v>570</v>
      </c>
      <c r="G167" s="14" t="s">
        <v>40</v>
      </c>
      <c r="H167" s="53">
        <v>4253</v>
      </c>
      <c r="I167" s="39"/>
      <c r="J167" s="19">
        <f t="shared" si="22"/>
        <v>680.48</v>
      </c>
      <c r="K167" s="39"/>
      <c r="L167" s="39"/>
      <c r="M167" s="37">
        <f t="shared" si="21"/>
        <v>680.48</v>
      </c>
      <c r="N167" s="39"/>
      <c r="O167" s="39"/>
      <c r="P167" s="39"/>
      <c r="Q167" s="37"/>
      <c r="R167" s="37"/>
      <c r="S167" s="47">
        <v>1</v>
      </c>
      <c r="T167" s="14">
        <f t="shared" si="23"/>
        <v>680.48</v>
      </c>
      <c r="U167" s="37" t="s">
        <v>250</v>
      </c>
      <c r="V167" s="49">
        <f t="shared" si="33"/>
        <v>2</v>
      </c>
    </row>
    <row r="168" ht="24.9" customHeight="1" spans="1:22">
      <c r="A168" s="12">
        <v>163</v>
      </c>
      <c r="B168" s="13" t="s">
        <v>571</v>
      </c>
      <c r="C168" s="13" t="s">
        <v>572</v>
      </c>
      <c r="D168" s="13" t="s">
        <v>30</v>
      </c>
      <c r="E168" s="25" t="s">
        <v>573</v>
      </c>
      <c r="F168" s="25" t="s">
        <v>574</v>
      </c>
      <c r="G168" s="14" t="s">
        <v>40</v>
      </c>
      <c r="H168" s="32">
        <v>4253</v>
      </c>
      <c r="I168" s="39"/>
      <c r="J168" s="19">
        <f t="shared" si="22"/>
        <v>680.48</v>
      </c>
      <c r="K168" s="39"/>
      <c r="L168" s="39"/>
      <c r="M168" s="37">
        <f t="shared" si="21"/>
        <v>680.48</v>
      </c>
      <c r="N168" s="39"/>
      <c r="O168" s="39"/>
      <c r="P168" s="39"/>
      <c r="Q168" s="37"/>
      <c r="R168" s="37"/>
      <c r="S168" s="47">
        <v>1</v>
      </c>
      <c r="T168" s="14">
        <f t="shared" si="23"/>
        <v>680.48</v>
      </c>
      <c r="U168" s="37" t="s">
        <v>135</v>
      </c>
      <c r="V168" s="49">
        <f t="shared" si="33"/>
        <v>19</v>
      </c>
    </row>
    <row r="169" ht="24.9" customHeight="1" spans="1:22">
      <c r="A169" s="12">
        <v>164</v>
      </c>
      <c r="B169" s="16" t="s">
        <v>575</v>
      </c>
      <c r="C169" s="13" t="s">
        <v>576</v>
      </c>
      <c r="D169" s="22" t="s">
        <v>37</v>
      </c>
      <c r="E169" s="25" t="s">
        <v>577</v>
      </c>
      <c r="F169" s="25" t="s">
        <v>578</v>
      </c>
      <c r="G169" s="14" t="s">
        <v>40</v>
      </c>
      <c r="H169" s="23">
        <v>5515</v>
      </c>
      <c r="I169" s="39"/>
      <c r="J169" s="19">
        <f t="shared" si="22"/>
        <v>882.4</v>
      </c>
      <c r="K169" s="39"/>
      <c r="L169" s="39"/>
      <c r="M169" s="37">
        <f t="shared" si="21"/>
        <v>882.4</v>
      </c>
      <c r="N169" s="39"/>
      <c r="O169" s="39"/>
      <c r="P169" s="39"/>
      <c r="Q169" s="37"/>
      <c r="R169" s="37"/>
      <c r="S169" s="47">
        <v>1</v>
      </c>
      <c r="T169" s="14">
        <f t="shared" si="23"/>
        <v>882.4</v>
      </c>
      <c r="U169" s="37" t="s">
        <v>45</v>
      </c>
      <c r="V169" s="49">
        <f t="shared" si="33"/>
        <v>14</v>
      </c>
    </row>
    <row r="170" ht="24.9" customHeight="1" spans="1:22">
      <c r="A170" s="12">
        <v>165</v>
      </c>
      <c r="B170" s="19"/>
      <c r="C170" s="13" t="s">
        <v>579</v>
      </c>
      <c r="D170" s="13" t="s">
        <v>37</v>
      </c>
      <c r="E170" s="13" t="s">
        <v>580</v>
      </c>
      <c r="F170" s="25" t="s">
        <v>581</v>
      </c>
      <c r="G170" s="14" t="s">
        <v>40</v>
      </c>
      <c r="H170" s="23">
        <v>4253</v>
      </c>
      <c r="I170" s="39"/>
      <c r="J170" s="19">
        <f t="shared" si="22"/>
        <v>680.48</v>
      </c>
      <c r="K170" s="39"/>
      <c r="L170" s="39"/>
      <c r="M170" s="37">
        <f t="shared" si="21"/>
        <v>680.48</v>
      </c>
      <c r="N170" s="39"/>
      <c r="O170" s="39"/>
      <c r="P170" s="39"/>
      <c r="Q170" s="37"/>
      <c r="R170" s="37"/>
      <c r="S170" s="47">
        <v>1</v>
      </c>
      <c r="T170" s="14">
        <f t="shared" si="23"/>
        <v>680.48</v>
      </c>
      <c r="U170" s="37" t="s">
        <v>41</v>
      </c>
      <c r="V170" s="49">
        <f>(MID(U170,8,4)-LEFT(U170,4))*12+RIGHT(U170,2)-MID(U170,5,2)+1-15</f>
        <v>7</v>
      </c>
    </row>
    <row r="171" ht="24.9" customHeight="1" spans="1:22">
      <c r="A171" s="12">
        <v>166</v>
      </c>
      <c r="B171" s="16" t="s">
        <v>582</v>
      </c>
      <c r="C171" s="13" t="s">
        <v>583</v>
      </c>
      <c r="D171" s="13" t="s">
        <v>37</v>
      </c>
      <c r="E171" s="25" t="s">
        <v>584</v>
      </c>
      <c r="F171" s="25" t="s">
        <v>585</v>
      </c>
      <c r="G171" s="14" t="s">
        <v>40</v>
      </c>
      <c r="H171" s="23">
        <v>4253</v>
      </c>
      <c r="I171" s="39"/>
      <c r="J171" s="19">
        <f t="shared" si="22"/>
        <v>680.48</v>
      </c>
      <c r="K171" s="39"/>
      <c r="L171" s="39"/>
      <c r="M171" s="37">
        <f t="shared" si="21"/>
        <v>680.48</v>
      </c>
      <c r="N171" s="39"/>
      <c r="O171" s="39"/>
      <c r="P171" s="39"/>
      <c r="Q171" s="37"/>
      <c r="R171" s="37"/>
      <c r="S171" s="47">
        <v>1</v>
      </c>
      <c r="T171" s="14">
        <f t="shared" si="23"/>
        <v>680.48</v>
      </c>
      <c r="U171" s="37" t="s">
        <v>105</v>
      </c>
      <c r="V171" s="49">
        <f t="shared" ref="V171:V184" si="34">(MID(U171,8,4)-LEFT(U171,4))*12+RIGHT(U171,2)-MID(U171,5,2)+1</f>
        <v>27</v>
      </c>
    </row>
    <row r="172" ht="24.9" customHeight="1" spans="1:22">
      <c r="A172" s="12">
        <v>167</v>
      </c>
      <c r="B172" s="18"/>
      <c r="C172" s="13" t="s">
        <v>586</v>
      </c>
      <c r="D172" s="13" t="s">
        <v>37</v>
      </c>
      <c r="E172" s="25" t="s">
        <v>587</v>
      </c>
      <c r="F172" s="25" t="s">
        <v>588</v>
      </c>
      <c r="G172" s="14" t="s">
        <v>40</v>
      </c>
      <c r="H172" s="23">
        <v>4253</v>
      </c>
      <c r="I172" s="39"/>
      <c r="J172" s="19">
        <f t="shared" si="22"/>
        <v>680.48</v>
      </c>
      <c r="K172" s="39"/>
      <c r="L172" s="39"/>
      <c r="M172" s="37">
        <f t="shared" si="21"/>
        <v>680.48</v>
      </c>
      <c r="N172" s="39"/>
      <c r="O172" s="39"/>
      <c r="P172" s="39"/>
      <c r="Q172" s="37"/>
      <c r="R172" s="37"/>
      <c r="S172" s="47">
        <v>1</v>
      </c>
      <c r="T172" s="14">
        <f t="shared" si="23"/>
        <v>680.48</v>
      </c>
      <c r="U172" s="37" t="s">
        <v>105</v>
      </c>
      <c r="V172" s="49">
        <f t="shared" si="34"/>
        <v>27</v>
      </c>
    </row>
    <row r="173" ht="24.9" customHeight="1" spans="1:22">
      <c r="A173" s="12">
        <v>168</v>
      </c>
      <c r="B173" s="18"/>
      <c r="C173" s="13" t="s">
        <v>589</v>
      </c>
      <c r="D173" s="13" t="s">
        <v>37</v>
      </c>
      <c r="E173" s="25" t="s">
        <v>590</v>
      </c>
      <c r="F173" s="25" t="s">
        <v>591</v>
      </c>
      <c r="G173" s="14" t="s">
        <v>40</v>
      </c>
      <c r="H173" s="23">
        <v>4253</v>
      </c>
      <c r="I173" s="39"/>
      <c r="J173" s="19">
        <f t="shared" si="22"/>
        <v>680.48</v>
      </c>
      <c r="K173" s="39"/>
      <c r="L173" s="39"/>
      <c r="M173" s="37">
        <f t="shared" si="21"/>
        <v>680.48</v>
      </c>
      <c r="N173" s="39"/>
      <c r="O173" s="39"/>
      <c r="P173" s="39"/>
      <c r="Q173" s="37"/>
      <c r="R173" s="37"/>
      <c r="S173" s="47">
        <v>1</v>
      </c>
      <c r="T173" s="14">
        <f t="shared" si="23"/>
        <v>680.48</v>
      </c>
      <c r="U173" s="37" t="s">
        <v>135</v>
      </c>
      <c r="V173" s="49">
        <f t="shared" si="34"/>
        <v>19</v>
      </c>
    </row>
    <row r="174" ht="24.9" customHeight="1" spans="1:22">
      <c r="A174" s="12">
        <v>169</v>
      </c>
      <c r="B174" s="19"/>
      <c r="C174" s="13" t="s">
        <v>592</v>
      </c>
      <c r="D174" s="13" t="s">
        <v>37</v>
      </c>
      <c r="E174" s="25" t="s">
        <v>593</v>
      </c>
      <c r="F174" s="25" t="s">
        <v>594</v>
      </c>
      <c r="G174" s="14" t="s">
        <v>40</v>
      </c>
      <c r="H174" s="23">
        <v>4253</v>
      </c>
      <c r="I174" s="39"/>
      <c r="J174" s="19">
        <f t="shared" si="22"/>
        <v>680.48</v>
      </c>
      <c r="K174" s="39"/>
      <c r="L174" s="39"/>
      <c r="M174" s="37">
        <f t="shared" si="21"/>
        <v>680.48</v>
      </c>
      <c r="N174" s="39"/>
      <c r="O174" s="39"/>
      <c r="P174" s="39"/>
      <c r="Q174" s="37"/>
      <c r="R174" s="37"/>
      <c r="S174" s="47">
        <v>1</v>
      </c>
      <c r="T174" s="14">
        <f t="shared" si="23"/>
        <v>680.48</v>
      </c>
      <c r="U174" s="37" t="s">
        <v>123</v>
      </c>
      <c r="V174" s="49">
        <f t="shared" si="34"/>
        <v>15</v>
      </c>
    </row>
    <row r="175" ht="24.9" customHeight="1" spans="1:22">
      <c r="A175" s="12">
        <v>170</v>
      </c>
      <c r="B175" s="16" t="s">
        <v>595</v>
      </c>
      <c r="C175" s="13" t="s">
        <v>596</v>
      </c>
      <c r="D175" s="13" t="s">
        <v>37</v>
      </c>
      <c r="E175" s="25" t="s">
        <v>597</v>
      </c>
      <c r="F175" s="26" t="s">
        <v>598</v>
      </c>
      <c r="G175" s="14" t="s">
        <v>40</v>
      </c>
      <c r="H175" s="23">
        <v>4253</v>
      </c>
      <c r="I175" s="39"/>
      <c r="J175" s="19">
        <f t="shared" si="22"/>
        <v>680.48</v>
      </c>
      <c r="K175" s="39"/>
      <c r="L175" s="39"/>
      <c r="M175" s="37">
        <f t="shared" si="21"/>
        <v>680.48</v>
      </c>
      <c r="N175" s="39"/>
      <c r="O175" s="39"/>
      <c r="P175" s="39"/>
      <c r="Q175" s="37"/>
      <c r="R175" s="37"/>
      <c r="S175" s="47">
        <v>1</v>
      </c>
      <c r="T175" s="14">
        <f t="shared" si="23"/>
        <v>680.48</v>
      </c>
      <c r="U175" s="37" t="s">
        <v>283</v>
      </c>
      <c r="V175" s="49">
        <f t="shared" si="34"/>
        <v>24</v>
      </c>
    </row>
    <row r="176" ht="24.9" customHeight="1" spans="1:22">
      <c r="A176" s="12">
        <v>171</v>
      </c>
      <c r="B176" s="18"/>
      <c r="C176" s="13" t="s">
        <v>599</v>
      </c>
      <c r="D176" s="13" t="s">
        <v>30</v>
      </c>
      <c r="E176" s="25" t="s">
        <v>600</v>
      </c>
      <c r="F176" s="26" t="s">
        <v>601</v>
      </c>
      <c r="G176" s="14" t="s">
        <v>40</v>
      </c>
      <c r="H176" s="23">
        <v>4253</v>
      </c>
      <c r="I176" s="39"/>
      <c r="J176" s="19">
        <f t="shared" si="22"/>
        <v>680.48</v>
      </c>
      <c r="K176" s="39"/>
      <c r="L176" s="39"/>
      <c r="M176" s="37">
        <f t="shared" si="21"/>
        <v>680.48</v>
      </c>
      <c r="N176" s="39"/>
      <c r="O176" s="39"/>
      <c r="P176" s="39"/>
      <c r="Q176" s="37"/>
      <c r="R176" s="37"/>
      <c r="S176" s="47">
        <v>1</v>
      </c>
      <c r="T176" s="14">
        <f t="shared" si="23"/>
        <v>680.48</v>
      </c>
      <c r="U176" s="37" t="s">
        <v>283</v>
      </c>
      <c r="V176" s="49">
        <f t="shared" si="34"/>
        <v>24</v>
      </c>
    </row>
    <row r="177" ht="24.9" customHeight="1" spans="1:22">
      <c r="A177" s="12">
        <v>172</v>
      </c>
      <c r="B177" s="18"/>
      <c r="C177" s="13" t="s">
        <v>602</v>
      </c>
      <c r="D177" s="22" t="s">
        <v>30</v>
      </c>
      <c r="E177" s="25" t="s">
        <v>603</v>
      </c>
      <c r="F177" s="26" t="s">
        <v>604</v>
      </c>
      <c r="G177" s="14" t="s">
        <v>40</v>
      </c>
      <c r="H177" s="23">
        <v>4253</v>
      </c>
      <c r="I177" s="39"/>
      <c r="J177" s="19">
        <f t="shared" si="22"/>
        <v>680.48</v>
      </c>
      <c r="K177" s="39"/>
      <c r="L177" s="39"/>
      <c r="M177" s="37">
        <f t="shared" si="21"/>
        <v>680.48</v>
      </c>
      <c r="N177" s="39"/>
      <c r="O177" s="39"/>
      <c r="P177" s="39"/>
      <c r="Q177" s="37"/>
      <c r="R177" s="37"/>
      <c r="S177" s="47">
        <v>1</v>
      </c>
      <c r="T177" s="14">
        <f t="shared" si="23"/>
        <v>680.48</v>
      </c>
      <c r="U177" s="37" t="s">
        <v>283</v>
      </c>
      <c r="V177" s="49">
        <f t="shared" si="34"/>
        <v>24</v>
      </c>
    </row>
    <row r="178" ht="24.9" customHeight="1" spans="1:22">
      <c r="A178" s="12">
        <v>173</v>
      </c>
      <c r="B178" s="19"/>
      <c r="C178" s="13" t="s">
        <v>605</v>
      </c>
      <c r="D178" s="13" t="s">
        <v>37</v>
      </c>
      <c r="E178" s="25" t="s">
        <v>606</v>
      </c>
      <c r="F178" s="26" t="s">
        <v>607</v>
      </c>
      <c r="G178" s="14" t="s">
        <v>40</v>
      </c>
      <c r="H178" s="23">
        <v>4253</v>
      </c>
      <c r="I178" s="39"/>
      <c r="J178" s="19">
        <f t="shared" si="22"/>
        <v>680.48</v>
      </c>
      <c r="K178" s="39"/>
      <c r="L178" s="39"/>
      <c r="M178" s="37">
        <f t="shared" si="21"/>
        <v>680.48</v>
      </c>
      <c r="N178" s="39"/>
      <c r="O178" s="39"/>
      <c r="P178" s="39"/>
      <c r="Q178" s="37"/>
      <c r="R178" s="37"/>
      <c r="S178" s="47">
        <v>1</v>
      </c>
      <c r="T178" s="14">
        <f t="shared" si="23"/>
        <v>680.48</v>
      </c>
      <c r="U178" s="37" t="s">
        <v>283</v>
      </c>
      <c r="V178" s="49">
        <f t="shared" si="34"/>
        <v>24</v>
      </c>
    </row>
    <row r="179" ht="24.9" customHeight="1" spans="1:22">
      <c r="A179" s="12">
        <v>174</v>
      </c>
      <c r="B179" s="16" t="s">
        <v>608</v>
      </c>
      <c r="C179" s="13" t="s">
        <v>609</v>
      </c>
      <c r="D179" s="13" t="s">
        <v>37</v>
      </c>
      <c r="E179" s="25" t="s">
        <v>610</v>
      </c>
      <c r="F179" s="25" t="s">
        <v>611</v>
      </c>
      <c r="G179" s="14" t="s">
        <v>40</v>
      </c>
      <c r="H179" s="32">
        <v>5457</v>
      </c>
      <c r="I179" s="39"/>
      <c r="J179" s="19">
        <f t="shared" si="22"/>
        <v>873.12</v>
      </c>
      <c r="K179" s="39"/>
      <c r="L179" s="39"/>
      <c r="M179" s="37">
        <f t="shared" si="21"/>
        <v>873.12</v>
      </c>
      <c r="N179" s="39"/>
      <c r="O179" s="39"/>
      <c r="P179" s="39"/>
      <c r="Q179" s="37"/>
      <c r="R179" s="37"/>
      <c r="S179" s="47">
        <v>1</v>
      </c>
      <c r="T179" s="14">
        <f t="shared" si="23"/>
        <v>873.12</v>
      </c>
      <c r="U179" s="37" t="s">
        <v>105</v>
      </c>
      <c r="V179" s="49">
        <f t="shared" si="34"/>
        <v>27</v>
      </c>
    </row>
    <row r="180" ht="24.9" customHeight="1" spans="1:22">
      <c r="A180" s="12">
        <v>175</v>
      </c>
      <c r="B180" s="18"/>
      <c r="C180" s="13" t="s">
        <v>612</v>
      </c>
      <c r="D180" s="13" t="s">
        <v>30</v>
      </c>
      <c r="E180" s="25" t="s">
        <v>613</v>
      </c>
      <c r="F180" s="25" t="s">
        <v>614</v>
      </c>
      <c r="G180" s="14" t="s">
        <v>40</v>
      </c>
      <c r="H180" s="32">
        <v>5457</v>
      </c>
      <c r="I180" s="39"/>
      <c r="J180" s="19">
        <f t="shared" si="22"/>
        <v>873.12</v>
      </c>
      <c r="K180" s="39"/>
      <c r="L180" s="39"/>
      <c r="M180" s="37">
        <f t="shared" si="21"/>
        <v>873.12</v>
      </c>
      <c r="N180" s="39"/>
      <c r="O180" s="39"/>
      <c r="P180" s="39"/>
      <c r="Q180" s="37"/>
      <c r="R180" s="37"/>
      <c r="S180" s="47">
        <v>1</v>
      </c>
      <c r="T180" s="14">
        <f t="shared" si="23"/>
        <v>873.12</v>
      </c>
      <c r="U180" s="37" t="s">
        <v>105</v>
      </c>
      <c r="V180" s="49">
        <f t="shared" si="34"/>
        <v>27</v>
      </c>
    </row>
    <row r="181" ht="24.9" customHeight="1" spans="1:22">
      <c r="A181" s="12">
        <v>176</v>
      </c>
      <c r="B181" s="18"/>
      <c r="C181" s="13" t="s">
        <v>615</v>
      </c>
      <c r="D181" s="22" t="s">
        <v>30</v>
      </c>
      <c r="E181" s="25" t="s">
        <v>616</v>
      </c>
      <c r="F181" s="25" t="s">
        <v>617</v>
      </c>
      <c r="G181" s="14" t="s">
        <v>40</v>
      </c>
      <c r="H181" s="32">
        <v>4253</v>
      </c>
      <c r="I181" s="39"/>
      <c r="J181" s="19">
        <f t="shared" si="22"/>
        <v>680.48</v>
      </c>
      <c r="K181" s="39"/>
      <c r="L181" s="39"/>
      <c r="M181" s="37">
        <f t="shared" si="21"/>
        <v>680.48</v>
      </c>
      <c r="N181" s="39"/>
      <c r="O181" s="39"/>
      <c r="P181" s="39"/>
      <c r="Q181" s="37"/>
      <c r="R181" s="37"/>
      <c r="S181" s="47">
        <v>1</v>
      </c>
      <c r="T181" s="14">
        <f t="shared" si="23"/>
        <v>680.48</v>
      </c>
      <c r="U181" s="37" t="s">
        <v>105</v>
      </c>
      <c r="V181" s="49">
        <f t="shared" si="34"/>
        <v>27</v>
      </c>
    </row>
    <row r="182" ht="24.9" customHeight="1" spans="1:22">
      <c r="A182" s="12">
        <v>177</v>
      </c>
      <c r="B182" s="18"/>
      <c r="C182" s="13" t="s">
        <v>618</v>
      </c>
      <c r="D182" s="13" t="s">
        <v>30</v>
      </c>
      <c r="E182" s="25" t="s">
        <v>619</v>
      </c>
      <c r="F182" s="25" t="s">
        <v>620</v>
      </c>
      <c r="G182" s="14" t="s">
        <v>40</v>
      </c>
      <c r="H182" s="32">
        <v>4253</v>
      </c>
      <c r="I182" s="39"/>
      <c r="J182" s="19">
        <f t="shared" si="22"/>
        <v>680.48</v>
      </c>
      <c r="K182" s="39"/>
      <c r="L182" s="39"/>
      <c r="M182" s="37">
        <f t="shared" si="21"/>
        <v>680.48</v>
      </c>
      <c r="N182" s="39"/>
      <c r="O182" s="39"/>
      <c r="P182" s="39"/>
      <c r="Q182" s="37"/>
      <c r="R182" s="37"/>
      <c r="S182" s="47">
        <v>1</v>
      </c>
      <c r="T182" s="14">
        <f t="shared" si="23"/>
        <v>680.48</v>
      </c>
      <c r="U182" s="37" t="s">
        <v>100</v>
      </c>
      <c r="V182" s="49">
        <f t="shared" si="34"/>
        <v>20</v>
      </c>
    </row>
    <row r="183" ht="24.9" customHeight="1" spans="1:22">
      <c r="A183" s="12">
        <v>178</v>
      </c>
      <c r="B183" s="18"/>
      <c r="C183" s="13" t="s">
        <v>621</v>
      </c>
      <c r="D183" s="13" t="s">
        <v>30</v>
      </c>
      <c r="E183" s="25" t="s">
        <v>622</v>
      </c>
      <c r="F183" s="25" t="s">
        <v>623</v>
      </c>
      <c r="G183" s="14" t="s">
        <v>40</v>
      </c>
      <c r="H183" s="32">
        <v>4253</v>
      </c>
      <c r="I183" s="39"/>
      <c r="J183" s="19">
        <f t="shared" si="22"/>
        <v>680.48</v>
      </c>
      <c r="K183" s="39"/>
      <c r="L183" s="39"/>
      <c r="M183" s="37">
        <f t="shared" si="21"/>
        <v>680.48</v>
      </c>
      <c r="N183" s="39"/>
      <c r="O183" s="39"/>
      <c r="P183" s="39"/>
      <c r="Q183" s="37"/>
      <c r="R183" s="37"/>
      <c r="S183" s="47">
        <v>1</v>
      </c>
      <c r="T183" s="14">
        <f t="shared" si="23"/>
        <v>680.48</v>
      </c>
      <c r="U183" s="37" t="s">
        <v>100</v>
      </c>
      <c r="V183" s="49">
        <f t="shared" si="34"/>
        <v>20</v>
      </c>
    </row>
    <row r="184" ht="24.9" customHeight="1" spans="1:22">
      <c r="A184" s="12">
        <v>179</v>
      </c>
      <c r="B184" s="18"/>
      <c r="C184" s="13" t="s">
        <v>624</v>
      </c>
      <c r="D184" s="13" t="s">
        <v>37</v>
      </c>
      <c r="E184" s="25" t="s">
        <v>625</v>
      </c>
      <c r="F184" s="25" t="s">
        <v>626</v>
      </c>
      <c r="G184" s="14" t="s">
        <v>40</v>
      </c>
      <c r="H184" s="32">
        <v>4253</v>
      </c>
      <c r="I184" s="39"/>
      <c r="J184" s="19">
        <f t="shared" si="22"/>
        <v>680.48</v>
      </c>
      <c r="K184" s="39"/>
      <c r="L184" s="39"/>
      <c r="M184" s="37">
        <f t="shared" si="21"/>
        <v>680.48</v>
      </c>
      <c r="N184" s="39"/>
      <c r="O184" s="39"/>
      <c r="P184" s="39"/>
      <c r="Q184" s="37"/>
      <c r="R184" s="37"/>
      <c r="S184" s="47">
        <v>1</v>
      </c>
      <c r="T184" s="14">
        <f t="shared" si="23"/>
        <v>680.48</v>
      </c>
      <c r="U184" s="37" t="s">
        <v>308</v>
      </c>
      <c r="V184" s="49">
        <f t="shared" si="34"/>
        <v>18</v>
      </c>
    </row>
    <row r="185" ht="24.9" customHeight="1" spans="1:22">
      <c r="A185" s="12">
        <v>180</v>
      </c>
      <c r="B185" s="18"/>
      <c r="C185" s="13" t="s">
        <v>627</v>
      </c>
      <c r="D185" s="13" t="s">
        <v>37</v>
      </c>
      <c r="E185" s="25" t="s">
        <v>628</v>
      </c>
      <c r="F185" s="25" t="s">
        <v>629</v>
      </c>
      <c r="G185" s="14" t="s">
        <v>40</v>
      </c>
      <c r="H185" s="32">
        <v>4253</v>
      </c>
      <c r="I185" s="39"/>
      <c r="J185" s="19">
        <f t="shared" si="22"/>
        <v>680.48</v>
      </c>
      <c r="K185" s="39"/>
      <c r="L185" s="39"/>
      <c r="M185" s="37">
        <f t="shared" si="21"/>
        <v>680.48</v>
      </c>
      <c r="N185" s="39"/>
      <c r="O185" s="39"/>
      <c r="P185" s="39"/>
      <c r="Q185" s="37"/>
      <c r="R185" s="37"/>
      <c r="S185" s="47">
        <v>1</v>
      </c>
      <c r="T185" s="14">
        <f t="shared" si="23"/>
        <v>680.48</v>
      </c>
      <c r="U185" s="37" t="s">
        <v>105</v>
      </c>
      <c r="V185" s="49">
        <f>(MID(U185,8,4)-LEFT(U185,4))*12+RIGHT(U185,2)-MID(U185,5,2)+1-1</f>
        <v>26</v>
      </c>
    </row>
    <row r="186" ht="24.9" customHeight="1" spans="1:22">
      <c r="A186" s="12">
        <v>181</v>
      </c>
      <c r="B186" s="18"/>
      <c r="C186" s="13" t="s">
        <v>630</v>
      </c>
      <c r="D186" s="13" t="s">
        <v>37</v>
      </c>
      <c r="E186" s="25" t="s">
        <v>631</v>
      </c>
      <c r="F186" s="25" t="s">
        <v>632</v>
      </c>
      <c r="G186" s="14" t="s">
        <v>40</v>
      </c>
      <c r="H186" s="32">
        <v>4253</v>
      </c>
      <c r="I186" s="39"/>
      <c r="J186" s="19">
        <f t="shared" si="22"/>
        <v>680.48</v>
      </c>
      <c r="K186" s="39"/>
      <c r="L186" s="39"/>
      <c r="M186" s="37">
        <f t="shared" si="21"/>
        <v>680.48</v>
      </c>
      <c r="N186" s="39"/>
      <c r="O186" s="39"/>
      <c r="P186" s="39"/>
      <c r="Q186" s="37"/>
      <c r="R186" s="37"/>
      <c r="S186" s="47">
        <v>1</v>
      </c>
      <c r="T186" s="14">
        <f t="shared" si="23"/>
        <v>680.48</v>
      </c>
      <c r="U186" s="37" t="s">
        <v>169</v>
      </c>
      <c r="V186" s="49">
        <f t="shared" ref="V186:V190" si="35">(MID(U186,8,4)-LEFT(U186,4))*12+RIGHT(U186,2)-MID(U186,5,2)+1</f>
        <v>13</v>
      </c>
    </row>
    <row r="187" ht="24.9" customHeight="1" spans="1:22">
      <c r="A187" s="12">
        <v>182</v>
      </c>
      <c r="B187" s="18"/>
      <c r="C187" s="13" t="s">
        <v>633</v>
      </c>
      <c r="D187" s="13" t="s">
        <v>37</v>
      </c>
      <c r="E187" s="25" t="s">
        <v>634</v>
      </c>
      <c r="F187" s="25" t="s">
        <v>635</v>
      </c>
      <c r="G187" s="14" t="s">
        <v>40</v>
      </c>
      <c r="H187" s="32">
        <v>4253</v>
      </c>
      <c r="I187" s="39"/>
      <c r="J187" s="19">
        <f t="shared" si="22"/>
        <v>680.48</v>
      </c>
      <c r="K187" s="39"/>
      <c r="L187" s="39"/>
      <c r="M187" s="37">
        <f t="shared" si="21"/>
        <v>680.48</v>
      </c>
      <c r="N187" s="39"/>
      <c r="O187" s="39"/>
      <c r="P187" s="39"/>
      <c r="Q187" s="37"/>
      <c r="R187" s="37"/>
      <c r="S187" s="47">
        <v>1</v>
      </c>
      <c r="T187" s="14">
        <f t="shared" si="23"/>
        <v>680.48</v>
      </c>
      <c r="U187" s="37" t="s">
        <v>169</v>
      </c>
      <c r="V187" s="49">
        <f t="shared" si="35"/>
        <v>13</v>
      </c>
    </row>
    <row r="188" ht="24.9" customHeight="1" spans="1:22">
      <c r="A188" s="12">
        <v>183</v>
      </c>
      <c r="B188" s="18"/>
      <c r="C188" s="13" t="s">
        <v>636</v>
      </c>
      <c r="D188" s="13" t="s">
        <v>30</v>
      </c>
      <c r="E188" s="25" t="s">
        <v>637</v>
      </c>
      <c r="F188" s="25" t="s">
        <v>638</v>
      </c>
      <c r="G188" s="14" t="s">
        <v>40</v>
      </c>
      <c r="H188" s="32">
        <v>6300</v>
      </c>
      <c r="I188" s="39"/>
      <c r="J188" s="19">
        <f t="shared" si="22"/>
        <v>1008</v>
      </c>
      <c r="K188" s="39"/>
      <c r="L188" s="39"/>
      <c r="M188" s="37">
        <f t="shared" si="21"/>
        <v>1008</v>
      </c>
      <c r="N188" s="39"/>
      <c r="O188" s="39"/>
      <c r="P188" s="39"/>
      <c r="Q188" s="37"/>
      <c r="R188" s="37"/>
      <c r="S188" s="47">
        <v>1</v>
      </c>
      <c r="T188" s="14">
        <f t="shared" si="23"/>
        <v>1008</v>
      </c>
      <c r="U188" s="37" t="s">
        <v>335</v>
      </c>
      <c r="V188" s="49">
        <f t="shared" si="35"/>
        <v>12</v>
      </c>
    </row>
    <row r="189" ht="24.9" customHeight="1" spans="1:22">
      <c r="A189" s="12">
        <v>184</v>
      </c>
      <c r="B189" s="18"/>
      <c r="C189" s="13" t="s">
        <v>639</v>
      </c>
      <c r="D189" s="13" t="s">
        <v>30</v>
      </c>
      <c r="E189" s="25" t="s">
        <v>640</v>
      </c>
      <c r="F189" s="25" t="s">
        <v>641</v>
      </c>
      <c r="G189" s="14" t="s">
        <v>40</v>
      </c>
      <c r="H189" s="32">
        <v>4367</v>
      </c>
      <c r="I189" s="39"/>
      <c r="J189" s="19">
        <f t="shared" si="22"/>
        <v>698.72</v>
      </c>
      <c r="K189" s="39"/>
      <c r="L189" s="39"/>
      <c r="M189" s="37">
        <f t="shared" si="21"/>
        <v>698.72</v>
      </c>
      <c r="N189" s="39"/>
      <c r="O189" s="39"/>
      <c r="P189" s="39"/>
      <c r="Q189" s="37"/>
      <c r="R189" s="37"/>
      <c r="S189" s="47">
        <v>1</v>
      </c>
      <c r="T189" s="14">
        <f t="shared" si="23"/>
        <v>698.72</v>
      </c>
      <c r="U189" s="37" t="s">
        <v>130</v>
      </c>
      <c r="V189" s="49">
        <f t="shared" si="35"/>
        <v>11</v>
      </c>
    </row>
    <row r="190" ht="24.9" customHeight="1" spans="1:22">
      <c r="A190" s="12">
        <v>185</v>
      </c>
      <c r="B190" s="18"/>
      <c r="C190" s="13" t="s">
        <v>642</v>
      </c>
      <c r="D190" s="13" t="s">
        <v>30</v>
      </c>
      <c r="E190" s="25" t="s">
        <v>643</v>
      </c>
      <c r="F190" s="25" t="s">
        <v>644</v>
      </c>
      <c r="G190" s="14" t="s">
        <v>40</v>
      </c>
      <c r="H190" s="32">
        <v>6000</v>
      </c>
      <c r="I190" s="39"/>
      <c r="J190" s="19">
        <f t="shared" si="22"/>
        <v>960</v>
      </c>
      <c r="K190" s="39"/>
      <c r="L190" s="39"/>
      <c r="M190" s="37">
        <f t="shared" si="21"/>
        <v>960</v>
      </c>
      <c r="N190" s="39"/>
      <c r="O190" s="39"/>
      <c r="P190" s="39"/>
      <c r="Q190" s="37"/>
      <c r="R190" s="37"/>
      <c r="S190" s="47">
        <v>1</v>
      </c>
      <c r="T190" s="14">
        <f t="shared" si="23"/>
        <v>960</v>
      </c>
      <c r="U190" s="37" t="s">
        <v>212</v>
      </c>
      <c r="V190" s="49">
        <f t="shared" si="35"/>
        <v>10</v>
      </c>
    </row>
    <row r="191" ht="24.9" customHeight="1" spans="1:22">
      <c r="A191" s="12">
        <v>186</v>
      </c>
      <c r="B191" s="18"/>
      <c r="C191" s="13" t="s">
        <v>645</v>
      </c>
      <c r="D191" s="13" t="s">
        <v>37</v>
      </c>
      <c r="E191" s="25" t="s">
        <v>646</v>
      </c>
      <c r="F191" s="25" t="s">
        <v>647</v>
      </c>
      <c r="G191" s="14" t="s">
        <v>40</v>
      </c>
      <c r="H191" s="32">
        <v>4500</v>
      </c>
      <c r="I191" s="39"/>
      <c r="J191" s="19">
        <f t="shared" si="22"/>
        <v>720</v>
      </c>
      <c r="K191" s="39"/>
      <c r="L191" s="39"/>
      <c r="M191" s="37">
        <f t="shared" si="21"/>
        <v>720</v>
      </c>
      <c r="N191" s="39"/>
      <c r="O191" s="39"/>
      <c r="P191" s="39"/>
      <c r="Q191" s="37"/>
      <c r="R191" s="37"/>
      <c r="S191" s="47">
        <v>1</v>
      </c>
      <c r="T191" s="14">
        <f t="shared" si="23"/>
        <v>720</v>
      </c>
      <c r="U191" s="37" t="s">
        <v>231</v>
      </c>
      <c r="V191" s="49">
        <f>(MID(U191,8,4)-LEFT(U191,4))*12+RIGHT(U191,2)-MID(U191,5,2)+1-10</f>
        <v>16</v>
      </c>
    </row>
    <row r="192" ht="24.9" customHeight="1" spans="1:22">
      <c r="A192" s="12">
        <v>187</v>
      </c>
      <c r="B192" s="18"/>
      <c r="C192" s="13" t="s">
        <v>648</v>
      </c>
      <c r="D192" s="13" t="s">
        <v>37</v>
      </c>
      <c r="E192" s="25" t="s">
        <v>649</v>
      </c>
      <c r="F192" s="25" t="s">
        <v>650</v>
      </c>
      <c r="G192" s="14" t="s">
        <v>40</v>
      </c>
      <c r="H192" s="23">
        <v>4253</v>
      </c>
      <c r="I192" s="39"/>
      <c r="J192" s="19">
        <f t="shared" si="22"/>
        <v>680.48</v>
      </c>
      <c r="K192" s="39"/>
      <c r="L192" s="39"/>
      <c r="M192" s="37">
        <f t="shared" si="21"/>
        <v>680.48</v>
      </c>
      <c r="N192" s="39"/>
      <c r="O192" s="39"/>
      <c r="P192" s="39"/>
      <c r="Q192" s="37"/>
      <c r="R192" s="37"/>
      <c r="S192" s="47">
        <v>1</v>
      </c>
      <c r="T192" s="14">
        <f t="shared" si="23"/>
        <v>680.48</v>
      </c>
      <c r="U192" s="37" t="s">
        <v>324</v>
      </c>
      <c r="V192" s="49">
        <f t="shared" ref="V192:V203" si="36">(MID(U192,8,4)-LEFT(U192,4))*12+RIGHT(U192,2)-MID(U192,5,2)+1</f>
        <v>6</v>
      </c>
    </row>
    <row r="193" ht="24.9" customHeight="1" spans="1:22">
      <c r="A193" s="12">
        <v>188</v>
      </c>
      <c r="B193" s="19"/>
      <c r="C193" s="13" t="s">
        <v>651</v>
      </c>
      <c r="D193" s="13" t="s">
        <v>37</v>
      </c>
      <c r="E193" s="13" t="s">
        <v>652</v>
      </c>
      <c r="F193" s="25" t="s">
        <v>653</v>
      </c>
      <c r="G193" s="14" t="s">
        <v>40</v>
      </c>
      <c r="H193" s="23">
        <v>6000</v>
      </c>
      <c r="I193" s="39"/>
      <c r="J193" s="19">
        <f t="shared" si="22"/>
        <v>960</v>
      </c>
      <c r="K193" s="39"/>
      <c r="L193" s="39"/>
      <c r="M193" s="37">
        <f t="shared" si="21"/>
        <v>960</v>
      </c>
      <c r="N193" s="39"/>
      <c r="O193" s="39"/>
      <c r="P193" s="39"/>
      <c r="Q193" s="37"/>
      <c r="R193" s="37"/>
      <c r="S193" s="47">
        <v>1</v>
      </c>
      <c r="T193" s="14">
        <f t="shared" si="23"/>
        <v>960</v>
      </c>
      <c r="U193" s="37" t="s">
        <v>139</v>
      </c>
      <c r="V193" s="49">
        <f t="shared" si="36"/>
        <v>4</v>
      </c>
    </row>
    <row r="194" ht="24.9" customHeight="1" spans="1:22">
      <c r="A194" s="12">
        <v>189</v>
      </c>
      <c r="B194" s="16" t="s">
        <v>654</v>
      </c>
      <c r="C194" s="13" t="s">
        <v>655</v>
      </c>
      <c r="D194" s="13" t="s">
        <v>30</v>
      </c>
      <c r="E194" s="25" t="s">
        <v>656</v>
      </c>
      <c r="F194" s="26" t="s">
        <v>657</v>
      </c>
      <c r="G194" s="14" t="s">
        <v>40</v>
      </c>
      <c r="H194" s="23">
        <v>4500</v>
      </c>
      <c r="I194" s="39"/>
      <c r="J194" s="19">
        <f t="shared" si="22"/>
        <v>720</v>
      </c>
      <c r="K194" s="39"/>
      <c r="L194" s="39"/>
      <c r="M194" s="37">
        <f t="shared" ref="M194:M257" si="37">J194+K194+L194</f>
        <v>720</v>
      </c>
      <c r="N194" s="39"/>
      <c r="O194" s="39"/>
      <c r="P194" s="39"/>
      <c r="Q194" s="37"/>
      <c r="R194" s="37"/>
      <c r="S194" s="47">
        <v>1</v>
      </c>
      <c r="T194" s="14">
        <f t="shared" si="23"/>
        <v>720</v>
      </c>
      <c r="U194" s="37" t="s">
        <v>231</v>
      </c>
      <c r="V194" s="49">
        <f t="shared" si="36"/>
        <v>26</v>
      </c>
    </row>
    <row r="195" ht="24.9" customHeight="1" spans="1:22">
      <c r="A195" s="12">
        <v>190</v>
      </c>
      <c r="B195" s="18"/>
      <c r="C195" s="13" t="s">
        <v>658</v>
      </c>
      <c r="D195" s="22" t="s">
        <v>30</v>
      </c>
      <c r="E195" s="25" t="s">
        <v>659</v>
      </c>
      <c r="F195" s="26" t="s">
        <v>660</v>
      </c>
      <c r="G195" s="14" t="s">
        <v>40</v>
      </c>
      <c r="H195" s="23">
        <v>4253</v>
      </c>
      <c r="I195" s="39"/>
      <c r="J195" s="19">
        <f t="shared" si="22"/>
        <v>680.48</v>
      </c>
      <c r="K195" s="39"/>
      <c r="L195" s="39"/>
      <c r="M195" s="37">
        <f t="shared" si="37"/>
        <v>680.48</v>
      </c>
      <c r="N195" s="39"/>
      <c r="O195" s="39"/>
      <c r="P195" s="39"/>
      <c r="Q195" s="37"/>
      <c r="R195" s="37"/>
      <c r="S195" s="47">
        <v>1</v>
      </c>
      <c r="T195" s="14">
        <f t="shared" si="23"/>
        <v>680.48</v>
      </c>
      <c r="U195" s="37" t="s">
        <v>144</v>
      </c>
      <c r="V195" s="49">
        <f t="shared" si="36"/>
        <v>25</v>
      </c>
    </row>
    <row r="196" ht="24.9" customHeight="1" spans="1:22">
      <c r="A196" s="12">
        <v>191</v>
      </c>
      <c r="B196" s="18"/>
      <c r="C196" s="13" t="s">
        <v>661</v>
      </c>
      <c r="D196" s="13" t="s">
        <v>30</v>
      </c>
      <c r="E196" s="25" t="s">
        <v>662</v>
      </c>
      <c r="F196" s="26" t="s">
        <v>663</v>
      </c>
      <c r="G196" s="14" t="s">
        <v>40</v>
      </c>
      <c r="H196" s="23">
        <v>4253</v>
      </c>
      <c r="I196" s="39"/>
      <c r="J196" s="19">
        <f t="shared" si="22"/>
        <v>680.48</v>
      </c>
      <c r="K196" s="39"/>
      <c r="L196" s="39"/>
      <c r="M196" s="37">
        <f t="shared" si="37"/>
        <v>680.48</v>
      </c>
      <c r="N196" s="39"/>
      <c r="O196" s="39"/>
      <c r="P196" s="39"/>
      <c r="Q196" s="37"/>
      <c r="R196" s="37"/>
      <c r="S196" s="47">
        <v>1</v>
      </c>
      <c r="T196" s="14">
        <f t="shared" si="23"/>
        <v>680.48</v>
      </c>
      <c r="U196" s="37" t="s">
        <v>34</v>
      </c>
      <c r="V196" s="49">
        <f t="shared" si="36"/>
        <v>23</v>
      </c>
    </row>
    <row r="197" ht="24.9" customHeight="1" spans="1:22">
      <c r="A197" s="12">
        <v>192</v>
      </c>
      <c r="B197" s="18"/>
      <c r="C197" s="13" t="s">
        <v>664</v>
      </c>
      <c r="D197" s="13" t="s">
        <v>37</v>
      </c>
      <c r="E197" s="25" t="s">
        <v>665</v>
      </c>
      <c r="F197" s="26" t="s">
        <v>666</v>
      </c>
      <c r="G197" s="14" t="s">
        <v>40</v>
      </c>
      <c r="H197" s="23">
        <v>4253</v>
      </c>
      <c r="I197" s="39"/>
      <c r="J197" s="19">
        <f t="shared" si="22"/>
        <v>680.48</v>
      </c>
      <c r="K197" s="39"/>
      <c r="L197" s="39"/>
      <c r="M197" s="37">
        <f t="shared" si="37"/>
        <v>680.48</v>
      </c>
      <c r="N197" s="39"/>
      <c r="O197" s="39"/>
      <c r="P197" s="39"/>
      <c r="Q197" s="37"/>
      <c r="R197" s="37"/>
      <c r="S197" s="47">
        <v>1</v>
      </c>
      <c r="T197" s="14">
        <f t="shared" si="23"/>
        <v>680.48</v>
      </c>
      <c r="U197" s="37" t="s">
        <v>34</v>
      </c>
      <c r="V197" s="49">
        <f t="shared" si="36"/>
        <v>23</v>
      </c>
    </row>
    <row r="198" ht="24.9" customHeight="1" spans="1:22">
      <c r="A198" s="12">
        <v>193</v>
      </c>
      <c r="B198" s="18"/>
      <c r="C198" s="13" t="s">
        <v>667</v>
      </c>
      <c r="D198" s="13" t="s">
        <v>37</v>
      </c>
      <c r="E198" s="25" t="s">
        <v>668</v>
      </c>
      <c r="F198" s="17" t="s">
        <v>669</v>
      </c>
      <c r="G198" s="14" t="s">
        <v>40</v>
      </c>
      <c r="H198" s="21">
        <v>4253</v>
      </c>
      <c r="I198" s="39"/>
      <c r="J198" s="19">
        <f t="shared" ref="J198:J261" si="38">H198*0.16</f>
        <v>680.48</v>
      </c>
      <c r="K198" s="39"/>
      <c r="L198" s="39"/>
      <c r="M198" s="37">
        <f t="shared" si="37"/>
        <v>680.48</v>
      </c>
      <c r="N198" s="39"/>
      <c r="O198" s="39"/>
      <c r="P198" s="39"/>
      <c r="Q198" s="37"/>
      <c r="R198" s="37"/>
      <c r="S198" s="47">
        <v>1</v>
      </c>
      <c r="T198" s="14">
        <f t="shared" ref="T198:T261" si="39">M198+Q198</f>
        <v>680.48</v>
      </c>
      <c r="U198" s="37" t="s">
        <v>670</v>
      </c>
      <c r="V198" s="49">
        <f t="shared" si="36"/>
        <v>16</v>
      </c>
    </row>
    <row r="199" ht="24.9" customHeight="1" spans="1:22">
      <c r="A199" s="12">
        <v>194</v>
      </c>
      <c r="B199" s="18"/>
      <c r="C199" s="13" t="s">
        <v>671</v>
      </c>
      <c r="D199" s="13" t="s">
        <v>30</v>
      </c>
      <c r="E199" s="25" t="s">
        <v>672</v>
      </c>
      <c r="F199" s="22" t="s">
        <v>673</v>
      </c>
      <c r="G199" s="14" t="s">
        <v>40</v>
      </c>
      <c r="H199" s="23">
        <v>4500</v>
      </c>
      <c r="I199" s="39"/>
      <c r="J199" s="19">
        <f t="shared" si="38"/>
        <v>720</v>
      </c>
      <c r="K199" s="39"/>
      <c r="L199" s="39"/>
      <c r="M199" s="37">
        <f t="shared" si="37"/>
        <v>720</v>
      </c>
      <c r="N199" s="39"/>
      <c r="O199" s="39"/>
      <c r="P199" s="39"/>
      <c r="Q199" s="37"/>
      <c r="R199" s="37"/>
      <c r="S199" s="47">
        <v>1</v>
      </c>
      <c r="T199" s="14">
        <f t="shared" si="39"/>
        <v>720</v>
      </c>
      <c r="U199" s="37" t="s">
        <v>169</v>
      </c>
      <c r="V199" s="49">
        <f t="shared" si="36"/>
        <v>13</v>
      </c>
    </row>
    <row r="200" ht="24.9" customHeight="1" spans="1:22">
      <c r="A200" s="12">
        <v>195</v>
      </c>
      <c r="B200" s="18"/>
      <c r="C200" s="13" t="s">
        <v>674</v>
      </c>
      <c r="D200" s="13" t="s">
        <v>30</v>
      </c>
      <c r="E200" s="25" t="s">
        <v>675</v>
      </c>
      <c r="F200" s="22" t="s">
        <v>676</v>
      </c>
      <c r="G200" s="14" t="s">
        <v>40</v>
      </c>
      <c r="H200" s="23">
        <v>4500</v>
      </c>
      <c r="I200" s="39"/>
      <c r="J200" s="19">
        <f t="shared" si="38"/>
        <v>720</v>
      </c>
      <c r="K200" s="39"/>
      <c r="L200" s="39"/>
      <c r="M200" s="37">
        <f t="shared" si="37"/>
        <v>720</v>
      </c>
      <c r="N200" s="39"/>
      <c r="O200" s="39"/>
      <c r="P200" s="39"/>
      <c r="Q200" s="37"/>
      <c r="R200" s="37"/>
      <c r="S200" s="47">
        <v>1</v>
      </c>
      <c r="T200" s="14">
        <f t="shared" si="39"/>
        <v>720</v>
      </c>
      <c r="U200" s="37" t="s">
        <v>169</v>
      </c>
      <c r="V200" s="49">
        <f t="shared" si="36"/>
        <v>13</v>
      </c>
    </row>
    <row r="201" ht="24.9" customHeight="1" spans="1:22">
      <c r="A201" s="12">
        <v>196</v>
      </c>
      <c r="B201" s="18"/>
      <c r="C201" s="13" t="s">
        <v>677</v>
      </c>
      <c r="D201" s="13" t="s">
        <v>30</v>
      </c>
      <c r="E201" s="13" t="s">
        <v>678</v>
      </c>
      <c r="F201" s="22" t="s">
        <v>679</v>
      </c>
      <c r="G201" s="14" t="s">
        <v>40</v>
      </c>
      <c r="H201" s="21">
        <v>4253</v>
      </c>
      <c r="I201" s="39"/>
      <c r="J201" s="19">
        <f t="shared" si="38"/>
        <v>680.48</v>
      </c>
      <c r="K201" s="39"/>
      <c r="L201" s="39"/>
      <c r="M201" s="37">
        <f t="shared" si="37"/>
        <v>680.48</v>
      </c>
      <c r="N201" s="39"/>
      <c r="O201" s="39"/>
      <c r="P201" s="39"/>
      <c r="Q201" s="37"/>
      <c r="R201" s="37"/>
      <c r="S201" s="47">
        <v>1</v>
      </c>
      <c r="T201" s="14">
        <f t="shared" si="39"/>
        <v>680.48</v>
      </c>
      <c r="U201" s="37" t="s">
        <v>250</v>
      </c>
      <c r="V201" s="49">
        <f t="shared" si="36"/>
        <v>2</v>
      </c>
    </row>
    <row r="202" ht="24.9" customHeight="1" spans="1:22">
      <c r="A202" s="12">
        <v>197</v>
      </c>
      <c r="B202" s="19"/>
      <c r="C202" s="13" t="s">
        <v>680</v>
      </c>
      <c r="D202" s="13" t="s">
        <v>30</v>
      </c>
      <c r="E202" s="13" t="s">
        <v>681</v>
      </c>
      <c r="F202" s="22" t="s">
        <v>682</v>
      </c>
      <c r="G202" s="14" t="s">
        <v>40</v>
      </c>
      <c r="H202" s="21">
        <v>4500</v>
      </c>
      <c r="I202" s="39"/>
      <c r="J202" s="19">
        <f t="shared" si="38"/>
        <v>720</v>
      </c>
      <c r="K202" s="39"/>
      <c r="L202" s="39"/>
      <c r="M202" s="37">
        <f t="shared" si="37"/>
        <v>720</v>
      </c>
      <c r="N202" s="39"/>
      <c r="O202" s="39"/>
      <c r="P202" s="39"/>
      <c r="Q202" s="37"/>
      <c r="R202" s="37"/>
      <c r="S202" s="47">
        <v>1</v>
      </c>
      <c r="T202" s="14">
        <f t="shared" si="39"/>
        <v>720</v>
      </c>
      <c r="U202" s="37" t="s">
        <v>56</v>
      </c>
      <c r="V202" s="49">
        <f t="shared" si="36"/>
        <v>1</v>
      </c>
    </row>
    <row r="203" ht="24.9" customHeight="1" spans="1:22">
      <c r="A203" s="12">
        <v>198</v>
      </c>
      <c r="B203" s="13" t="s">
        <v>683</v>
      </c>
      <c r="C203" s="13" t="s">
        <v>684</v>
      </c>
      <c r="D203" s="13" t="s">
        <v>30</v>
      </c>
      <c r="E203" s="25" t="s">
        <v>685</v>
      </c>
      <c r="F203" s="17" t="s">
        <v>686</v>
      </c>
      <c r="G203" s="14" t="s">
        <v>40</v>
      </c>
      <c r="H203" s="21">
        <v>4253</v>
      </c>
      <c r="I203" s="39"/>
      <c r="J203" s="19">
        <f t="shared" si="38"/>
        <v>680.48</v>
      </c>
      <c r="K203" s="39"/>
      <c r="L203" s="39"/>
      <c r="M203" s="37">
        <f t="shared" si="37"/>
        <v>680.48</v>
      </c>
      <c r="N203" s="39"/>
      <c r="O203" s="39"/>
      <c r="P203" s="39"/>
      <c r="Q203" s="37"/>
      <c r="R203" s="37"/>
      <c r="S203" s="47">
        <v>1</v>
      </c>
      <c r="T203" s="14">
        <f t="shared" si="39"/>
        <v>680.48</v>
      </c>
      <c r="U203" s="37" t="s">
        <v>135</v>
      </c>
      <c r="V203" s="49">
        <f t="shared" si="36"/>
        <v>19</v>
      </c>
    </row>
    <row r="204" ht="24.9" customHeight="1" spans="1:22">
      <c r="A204" s="12">
        <v>199</v>
      </c>
      <c r="B204" s="16" t="s">
        <v>687</v>
      </c>
      <c r="C204" s="13" t="s">
        <v>688</v>
      </c>
      <c r="D204" s="13" t="s">
        <v>37</v>
      </c>
      <c r="E204" s="25" t="s">
        <v>689</v>
      </c>
      <c r="F204" s="25" t="s">
        <v>690</v>
      </c>
      <c r="G204" s="14" t="s">
        <v>40</v>
      </c>
      <c r="H204" s="23">
        <v>5000</v>
      </c>
      <c r="I204" s="39"/>
      <c r="J204" s="19">
        <f t="shared" si="38"/>
        <v>800</v>
      </c>
      <c r="K204" s="39"/>
      <c r="L204" s="39"/>
      <c r="M204" s="37">
        <f t="shared" si="37"/>
        <v>800</v>
      </c>
      <c r="N204" s="39"/>
      <c r="O204" s="39"/>
      <c r="P204" s="39"/>
      <c r="Q204" s="37"/>
      <c r="R204" s="37"/>
      <c r="S204" s="47">
        <v>1</v>
      </c>
      <c r="T204" s="14">
        <f t="shared" si="39"/>
        <v>800</v>
      </c>
      <c r="U204" s="37" t="s">
        <v>231</v>
      </c>
      <c r="V204" s="49">
        <f>(MID(U204,8,4)-LEFT(U204,4))*12+RIGHT(U204,2)-MID(U204,5,2)+1-2</f>
        <v>24</v>
      </c>
    </row>
    <row r="205" ht="24.9" customHeight="1" spans="1:22">
      <c r="A205" s="12">
        <v>200</v>
      </c>
      <c r="B205" s="19"/>
      <c r="C205" s="13" t="s">
        <v>691</v>
      </c>
      <c r="D205" s="13" t="s">
        <v>37</v>
      </c>
      <c r="E205" s="25" t="s">
        <v>692</v>
      </c>
      <c r="F205" s="25" t="s">
        <v>693</v>
      </c>
      <c r="G205" s="14" t="s">
        <v>40</v>
      </c>
      <c r="H205" s="23">
        <v>6000</v>
      </c>
      <c r="I205" s="39"/>
      <c r="J205" s="19">
        <f t="shared" si="38"/>
        <v>960</v>
      </c>
      <c r="K205" s="39"/>
      <c r="L205" s="39"/>
      <c r="M205" s="37">
        <f t="shared" si="37"/>
        <v>960</v>
      </c>
      <c r="N205" s="39"/>
      <c r="O205" s="39"/>
      <c r="P205" s="39"/>
      <c r="Q205" s="37"/>
      <c r="R205" s="37"/>
      <c r="S205" s="47">
        <v>1</v>
      </c>
      <c r="T205" s="14">
        <f t="shared" si="39"/>
        <v>960</v>
      </c>
      <c r="U205" s="37" t="s">
        <v>41</v>
      </c>
      <c r="V205" s="49">
        <f>(MID(U205,8,4)-LEFT(U205,4))*12+RIGHT(U205,2)-MID(U205,5,2)+1-2</f>
        <v>20</v>
      </c>
    </row>
    <row r="206" ht="24.9" customHeight="1" spans="1:22">
      <c r="A206" s="12">
        <v>201</v>
      </c>
      <c r="B206" s="16" t="s">
        <v>694</v>
      </c>
      <c r="C206" s="13" t="s">
        <v>695</v>
      </c>
      <c r="D206" s="22" t="s">
        <v>30</v>
      </c>
      <c r="E206" s="25" t="s">
        <v>696</v>
      </c>
      <c r="F206" s="25" t="s">
        <v>697</v>
      </c>
      <c r="G206" s="14" t="s">
        <v>40</v>
      </c>
      <c r="H206" s="23">
        <v>4253</v>
      </c>
      <c r="I206" s="39"/>
      <c r="J206" s="19">
        <f t="shared" si="38"/>
        <v>680.48</v>
      </c>
      <c r="K206" s="39"/>
      <c r="L206" s="39"/>
      <c r="M206" s="37">
        <f t="shared" si="37"/>
        <v>680.48</v>
      </c>
      <c r="N206" s="39"/>
      <c r="O206" s="39"/>
      <c r="P206" s="39"/>
      <c r="Q206" s="37"/>
      <c r="R206" s="37"/>
      <c r="S206" s="47">
        <v>1</v>
      </c>
      <c r="T206" s="14">
        <f t="shared" si="39"/>
        <v>680.48</v>
      </c>
      <c r="U206" s="37" t="s">
        <v>105</v>
      </c>
      <c r="V206" s="49">
        <f>(MID(U206,8,4)-LEFT(U206,4))*12+RIGHT(U206,2)-MID(U206,5,2)+1-3</f>
        <v>24</v>
      </c>
    </row>
    <row r="207" ht="24.9" customHeight="1" spans="1:22">
      <c r="A207" s="12">
        <v>202</v>
      </c>
      <c r="B207" s="18"/>
      <c r="C207" s="13" t="s">
        <v>698</v>
      </c>
      <c r="D207" s="22" t="s">
        <v>30</v>
      </c>
      <c r="E207" s="25" t="s">
        <v>699</v>
      </c>
      <c r="F207" s="25" t="s">
        <v>700</v>
      </c>
      <c r="G207" s="14" t="s">
        <v>40</v>
      </c>
      <c r="H207" s="23">
        <v>4253</v>
      </c>
      <c r="I207" s="39"/>
      <c r="J207" s="19">
        <f t="shared" si="38"/>
        <v>680.48</v>
      </c>
      <c r="K207" s="39"/>
      <c r="L207" s="39"/>
      <c r="M207" s="37">
        <f t="shared" si="37"/>
        <v>680.48</v>
      </c>
      <c r="N207" s="39"/>
      <c r="O207" s="39"/>
      <c r="P207" s="39"/>
      <c r="Q207" s="37"/>
      <c r="R207" s="37"/>
      <c r="S207" s="47">
        <v>1</v>
      </c>
      <c r="T207" s="14">
        <f t="shared" si="39"/>
        <v>680.48</v>
      </c>
      <c r="U207" s="37" t="s">
        <v>45</v>
      </c>
      <c r="V207" s="49">
        <f t="shared" ref="V207:V227" si="40">(MID(U207,8,4)-LEFT(U207,4))*12+RIGHT(U207,2)-MID(U207,5,2)+1</f>
        <v>14</v>
      </c>
    </row>
    <row r="208" ht="24.9" customHeight="1" spans="1:22">
      <c r="A208" s="12">
        <v>203</v>
      </c>
      <c r="B208" s="19"/>
      <c r="C208" s="13" t="s">
        <v>701</v>
      </c>
      <c r="D208" s="13" t="s">
        <v>30</v>
      </c>
      <c r="E208" s="25" t="s">
        <v>702</v>
      </c>
      <c r="F208" s="25" t="s">
        <v>703</v>
      </c>
      <c r="G208" s="14" t="s">
        <v>40</v>
      </c>
      <c r="H208" s="23">
        <v>4253</v>
      </c>
      <c r="I208" s="39"/>
      <c r="J208" s="19">
        <f t="shared" si="38"/>
        <v>680.48</v>
      </c>
      <c r="K208" s="39"/>
      <c r="L208" s="39"/>
      <c r="M208" s="37">
        <f t="shared" si="37"/>
        <v>680.48</v>
      </c>
      <c r="N208" s="39"/>
      <c r="O208" s="39"/>
      <c r="P208" s="39"/>
      <c r="Q208" s="37"/>
      <c r="R208" s="37"/>
      <c r="S208" s="47">
        <v>1</v>
      </c>
      <c r="T208" s="14">
        <f t="shared" si="39"/>
        <v>680.48</v>
      </c>
      <c r="U208" s="37" t="s">
        <v>406</v>
      </c>
      <c r="V208" s="49">
        <f t="shared" si="40"/>
        <v>3</v>
      </c>
    </row>
    <row r="209" ht="24.9" customHeight="1" spans="1:22">
      <c r="A209" s="12">
        <v>204</v>
      </c>
      <c r="B209" s="16" t="s">
        <v>704</v>
      </c>
      <c r="C209" s="13" t="s">
        <v>705</v>
      </c>
      <c r="D209" s="13" t="s">
        <v>37</v>
      </c>
      <c r="E209" s="25" t="s">
        <v>706</v>
      </c>
      <c r="F209" s="13" t="s">
        <v>707</v>
      </c>
      <c r="G209" s="14" t="s">
        <v>40</v>
      </c>
      <c r="H209" s="23">
        <v>5000</v>
      </c>
      <c r="I209" s="39"/>
      <c r="J209" s="19">
        <f t="shared" si="38"/>
        <v>800</v>
      </c>
      <c r="K209" s="39"/>
      <c r="L209" s="39"/>
      <c r="M209" s="37">
        <f t="shared" si="37"/>
        <v>800</v>
      </c>
      <c r="N209" s="39"/>
      <c r="O209" s="39"/>
      <c r="P209" s="39"/>
      <c r="Q209" s="37"/>
      <c r="R209" s="37"/>
      <c r="S209" s="47">
        <v>1</v>
      </c>
      <c r="T209" s="14">
        <f t="shared" si="39"/>
        <v>800</v>
      </c>
      <c r="U209" s="37" t="s">
        <v>224</v>
      </c>
      <c r="V209" s="49">
        <f t="shared" ref="V209:V211" si="41">(MID(U209,8,4)-LEFT(U209,4))*12+RIGHT(U209,2)-MID(U209,5,2)+1-1</f>
        <v>28</v>
      </c>
    </row>
    <row r="210" ht="24.9" customHeight="1" spans="1:22">
      <c r="A210" s="12">
        <v>205</v>
      </c>
      <c r="B210" s="18"/>
      <c r="C210" s="13" t="s">
        <v>708</v>
      </c>
      <c r="D210" s="13" t="s">
        <v>30</v>
      </c>
      <c r="E210" s="25" t="s">
        <v>709</v>
      </c>
      <c r="F210" s="13" t="s">
        <v>710</v>
      </c>
      <c r="G210" s="14" t="s">
        <v>40</v>
      </c>
      <c r="H210" s="23">
        <v>5379</v>
      </c>
      <c r="I210" s="39"/>
      <c r="J210" s="19">
        <f t="shared" si="38"/>
        <v>860.64</v>
      </c>
      <c r="K210" s="39"/>
      <c r="L210" s="39"/>
      <c r="M210" s="37">
        <f t="shared" si="37"/>
        <v>860.64</v>
      </c>
      <c r="N210" s="39"/>
      <c r="O210" s="39"/>
      <c r="P210" s="39"/>
      <c r="Q210" s="37"/>
      <c r="R210" s="37"/>
      <c r="S210" s="47">
        <v>1</v>
      </c>
      <c r="T210" s="14">
        <f t="shared" si="39"/>
        <v>860.64</v>
      </c>
      <c r="U210" s="37" t="s">
        <v>283</v>
      </c>
      <c r="V210" s="49">
        <f t="shared" si="41"/>
        <v>23</v>
      </c>
    </row>
    <row r="211" ht="24.9" customHeight="1" spans="1:22">
      <c r="A211" s="12">
        <v>206</v>
      </c>
      <c r="B211" s="18"/>
      <c r="C211" s="13" t="s">
        <v>711</v>
      </c>
      <c r="D211" s="13" t="s">
        <v>30</v>
      </c>
      <c r="E211" s="25" t="s">
        <v>712</v>
      </c>
      <c r="F211" s="13" t="s">
        <v>713</v>
      </c>
      <c r="G211" s="14" t="s">
        <v>40</v>
      </c>
      <c r="H211" s="23">
        <v>5459</v>
      </c>
      <c r="I211" s="39"/>
      <c r="J211" s="19">
        <f t="shared" si="38"/>
        <v>873.44</v>
      </c>
      <c r="K211" s="39"/>
      <c r="L211" s="39"/>
      <c r="M211" s="37">
        <f t="shared" si="37"/>
        <v>873.44</v>
      </c>
      <c r="N211" s="39"/>
      <c r="O211" s="39"/>
      <c r="P211" s="39"/>
      <c r="Q211" s="37"/>
      <c r="R211" s="37"/>
      <c r="S211" s="47">
        <v>1</v>
      </c>
      <c r="T211" s="14">
        <f t="shared" si="39"/>
        <v>873.44</v>
      </c>
      <c r="U211" s="37" t="s">
        <v>283</v>
      </c>
      <c r="V211" s="49">
        <f t="shared" si="41"/>
        <v>23</v>
      </c>
    </row>
    <row r="212" ht="24.9" customHeight="1" spans="1:22">
      <c r="A212" s="12">
        <v>207</v>
      </c>
      <c r="B212" s="18"/>
      <c r="C212" s="13" t="s">
        <v>714</v>
      </c>
      <c r="D212" s="13" t="s">
        <v>30</v>
      </c>
      <c r="E212" s="25" t="s">
        <v>715</v>
      </c>
      <c r="F212" s="13" t="s">
        <v>716</v>
      </c>
      <c r="G212" s="14" t="s">
        <v>40</v>
      </c>
      <c r="H212" s="23">
        <v>4302</v>
      </c>
      <c r="I212" s="39"/>
      <c r="J212" s="19">
        <f t="shared" si="38"/>
        <v>688.32</v>
      </c>
      <c r="K212" s="39"/>
      <c r="L212" s="39"/>
      <c r="M212" s="37">
        <f t="shared" si="37"/>
        <v>688.32</v>
      </c>
      <c r="N212" s="39"/>
      <c r="O212" s="39"/>
      <c r="P212" s="39"/>
      <c r="Q212" s="37"/>
      <c r="R212" s="37"/>
      <c r="S212" s="47">
        <v>1</v>
      </c>
      <c r="T212" s="14">
        <f t="shared" si="39"/>
        <v>688.32</v>
      </c>
      <c r="U212" s="37" t="s">
        <v>45</v>
      </c>
      <c r="V212" s="49">
        <f t="shared" ref="V212:V227" si="42">(MID(U212,8,4)-LEFT(U212,4))*12+RIGHT(U212,2)-MID(U212,5,2)+1</f>
        <v>14</v>
      </c>
    </row>
    <row r="213" ht="24.9" customHeight="1" spans="1:22">
      <c r="A213" s="12">
        <v>208</v>
      </c>
      <c r="B213" s="18"/>
      <c r="C213" s="13" t="s">
        <v>717</v>
      </c>
      <c r="D213" s="13" t="s">
        <v>30</v>
      </c>
      <c r="E213" s="25" t="s">
        <v>718</v>
      </c>
      <c r="F213" s="13" t="s">
        <v>719</v>
      </c>
      <c r="G213" s="14" t="s">
        <v>40</v>
      </c>
      <c r="H213" s="23">
        <v>4834</v>
      </c>
      <c r="I213" s="39"/>
      <c r="J213" s="19">
        <f t="shared" si="38"/>
        <v>773.44</v>
      </c>
      <c r="K213" s="39"/>
      <c r="L213" s="39"/>
      <c r="M213" s="37">
        <f t="shared" si="37"/>
        <v>773.44</v>
      </c>
      <c r="N213" s="39"/>
      <c r="O213" s="39"/>
      <c r="P213" s="39"/>
      <c r="Q213" s="37"/>
      <c r="R213" s="37"/>
      <c r="S213" s="47">
        <v>1</v>
      </c>
      <c r="T213" s="14">
        <f t="shared" si="39"/>
        <v>773.44</v>
      </c>
      <c r="U213" s="37" t="s">
        <v>169</v>
      </c>
      <c r="V213" s="49">
        <f t="shared" si="42"/>
        <v>13</v>
      </c>
    </row>
    <row r="214" ht="24.9" customHeight="1" spans="1:22">
      <c r="A214" s="12">
        <v>209</v>
      </c>
      <c r="B214" s="18"/>
      <c r="C214" s="13" t="s">
        <v>720</v>
      </c>
      <c r="D214" s="13" t="s">
        <v>30</v>
      </c>
      <c r="E214" s="25" t="s">
        <v>721</v>
      </c>
      <c r="F214" s="13" t="s">
        <v>722</v>
      </c>
      <c r="G214" s="14" t="s">
        <v>40</v>
      </c>
      <c r="H214" s="23">
        <v>4423</v>
      </c>
      <c r="I214" s="39"/>
      <c r="J214" s="19">
        <f t="shared" si="38"/>
        <v>707.68</v>
      </c>
      <c r="K214" s="39"/>
      <c r="L214" s="39"/>
      <c r="M214" s="37">
        <f t="shared" si="37"/>
        <v>707.68</v>
      </c>
      <c r="N214" s="39"/>
      <c r="O214" s="39"/>
      <c r="P214" s="39"/>
      <c r="Q214" s="37"/>
      <c r="R214" s="37"/>
      <c r="S214" s="47">
        <v>1</v>
      </c>
      <c r="T214" s="14">
        <f t="shared" si="39"/>
        <v>707.68</v>
      </c>
      <c r="U214" s="37" t="s">
        <v>169</v>
      </c>
      <c r="V214" s="49">
        <f t="shared" si="42"/>
        <v>13</v>
      </c>
    </row>
    <row r="215" ht="24.9" customHeight="1" spans="1:22">
      <c r="A215" s="12">
        <v>210</v>
      </c>
      <c r="B215" s="18"/>
      <c r="C215" s="13" t="s">
        <v>723</v>
      </c>
      <c r="D215" s="13" t="s">
        <v>30</v>
      </c>
      <c r="E215" s="25" t="s">
        <v>724</v>
      </c>
      <c r="F215" s="13" t="s">
        <v>725</v>
      </c>
      <c r="G215" s="14" t="s">
        <v>40</v>
      </c>
      <c r="H215" s="23">
        <v>4834</v>
      </c>
      <c r="I215" s="39"/>
      <c r="J215" s="19">
        <f t="shared" si="38"/>
        <v>773.44</v>
      </c>
      <c r="K215" s="39"/>
      <c r="L215" s="39"/>
      <c r="M215" s="37">
        <f t="shared" si="37"/>
        <v>773.44</v>
      </c>
      <c r="N215" s="39"/>
      <c r="O215" s="39"/>
      <c r="P215" s="39"/>
      <c r="Q215" s="37"/>
      <c r="R215" s="37"/>
      <c r="S215" s="47">
        <v>1</v>
      </c>
      <c r="T215" s="14">
        <f t="shared" si="39"/>
        <v>773.44</v>
      </c>
      <c r="U215" s="37" t="s">
        <v>169</v>
      </c>
      <c r="V215" s="49">
        <f t="shared" si="42"/>
        <v>13</v>
      </c>
    </row>
    <row r="216" ht="24.9" customHeight="1" spans="1:22">
      <c r="A216" s="12">
        <v>211</v>
      </c>
      <c r="B216" s="18"/>
      <c r="C216" s="13" t="s">
        <v>726</v>
      </c>
      <c r="D216" s="13" t="s">
        <v>30</v>
      </c>
      <c r="E216" s="25" t="s">
        <v>727</v>
      </c>
      <c r="F216" s="13" t="s">
        <v>728</v>
      </c>
      <c r="G216" s="14" t="s">
        <v>40</v>
      </c>
      <c r="H216" s="23">
        <v>4834</v>
      </c>
      <c r="I216" s="39"/>
      <c r="J216" s="19">
        <f t="shared" si="38"/>
        <v>773.44</v>
      </c>
      <c r="K216" s="39"/>
      <c r="L216" s="39"/>
      <c r="M216" s="37">
        <f t="shared" si="37"/>
        <v>773.44</v>
      </c>
      <c r="N216" s="39"/>
      <c r="O216" s="39"/>
      <c r="P216" s="39"/>
      <c r="Q216" s="37"/>
      <c r="R216" s="37"/>
      <c r="S216" s="47">
        <v>1</v>
      </c>
      <c r="T216" s="14">
        <f t="shared" si="39"/>
        <v>773.44</v>
      </c>
      <c r="U216" s="37" t="s">
        <v>169</v>
      </c>
      <c r="V216" s="49">
        <f t="shared" si="42"/>
        <v>13</v>
      </c>
    </row>
    <row r="217" ht="24.9" customHeight="1" spans="1:22">
      <c r="A217" s="12">
        <v>212</v>
      </c>
      <c r="B217" s="18"/>
      <c r="C217" s="13" t="s">
        <v>729</v>
      </c>
      <c r="D217" s="13" t="s">
        <v>30</v>
      </c>
      <c r="E217" s="25" t="s">
        <v>730</v>
      </c>
      <c r="F217" s="13" t="s">
        <v>731</v>
      </c>
      <c r="G217" s="14" t="s">
        <v>40</v>
      </c>
      <c r="H217" s="23">
        <v>4253</v>
      </c>
      <c r="I217" s="39"/>
      <c r="J217" s="19">
        <f t="shared" si="38"/>
        <v>680.48</v>
      </c>
      <c r="K217" s="39"/>
      <c r="L217" s="39"/>
      <c r="M217" s="37">
        <f t="shared" si="37"/>
        <v>680.48</v>
      </c>
      <c r="N217" s="39"/>
      <c r="O217" s="39"/>
      <c r="P217" s="39"/>
      <c r="Q217" s="37"/>
      <c r="R217" s="37"/>
      <c r="S217" s="47">
        <v>1</v>
      </c>
      <c r="T217" s="14">
        <f t="shared" si="39"/>
        <v>680.48</v>
      </c>
      <c r="U217" s="37" t="s">
        <v>169</v>
      </c>
      <c r="V217" s="49">
        <f t="shared" si="42"/>
        <v>13</v>
      </c>
    </row>
    <row r="218" ht="24.9" customHeight="1" spans="1:22">
      <c r="A218" s="12">
        <v>213</v>
      </c>
      <c r="B218" s="18"/>
      <c r="C218" s="13" t="s">
        <v>732</v>
      </c>
      <c r="D218" s="13" t="s">
        <v>37</v>
      </c>
      <c r="E218" s="25" t="s">
        <v>733</v>
      </c>
      <c r="F218" s="13" t="s">
        <v>734</v>
      </c>
      <c r="G218" s="14" t="s">
        <v>40</v>
      </c>
      <c r="H218" s="32">
        <v>4253</v>
      </c>
      <c r="I218" s="39"/>
      <c r="J218" s="19">
        <f t="shared" si="38"/>
        <v>680.48</v>
      </c>
      <c r="K218" s="39"/>
      <c r="L218" s="39"/>
      <c r="M218" s="37">
        <f t="shared" si="37"/>
        <v>680.48</v>
      </c>
      <c r="N218" s="39"/>
      <c r="O218" s="39"/>
      <c r="P218" s="39"/>
      <c r="Q218" s="37"/>
      <c r="R218" s="37"/>
      <c r="S218" s="47">
        <v>1</v>
      </c>
      <c r="T218" s="14">
        <f t="shared" si="39"/>
        <v>680.48</v>
      </c>
      <c r="U218" s="37" t="s">
        <v>130</v>
      </c>
      <c r="V218" s="49">
        <f t="shared" si="42"/>
        <v>11</v>
      </c>
    </row>
    <row r="219" ht="24.9" customHeight="1" spans="1:22">
      <c r="A219" s="12">
        <v>214</v>
      </c>
      <c r="B219" s="18"/>
      <c r="C219" s="13" t="s">
        <v>49</v>
      </c>
      <c r="D219" s="22" t="s">
        <v>30</v>
      </c>
      <c r="E219" s="25" t="s">
        <v>735</v>
      </c>
      <c r="F219" s="13" t="s">
        <v>736</v>
      </c>
      <c r="G219" s="14" t="s">
        <v>40</v>
      </c>
      <c r="H219" s="32">
        <v>4253</v>
      </c>
      <c r="I219" s="39"/>
      <c r="J219" s="19">
        <f t="shared" si="38"/>
        <v>680.48</v>
      </c>
      <c r="K219" s="39"/>
      <c r="L219" s="39"/>
      <c r="M219" s="37">
        <f t="shared" si="37"/>
        <v>680.48</v>
      </c>
      <c r="N219" s="39"/>
      <c r="O219" s="39"/>
      <c r="P219" s="39"/>
      <c r="Q219" s="37"/>
      <c r="R219" s="37"/>
      <c r="S219" s="47">
        <v>1</v>
      </c>
      <c r="T219" s="14">
        <f t="shared" si="39"/>
        <v>680.48</v>
      </c>
      <c r="U219" s="37" t="s">
        <v>212</v>
      </c>
      <c r="V219" s="49">
        <f t="shared" si="42"/>
        <v>10</v>
      </c>
    </row>
    <row r="220" ht="24.9" customHeight="1" spans="1:22">
      <c r="A220" s="12">
        <v>215</v>
      </c>
      <c r="B220" s="18"/>
      <c r="C220" s="13" t="s">
        <v>737</v>
      </c>
      <c r="D220" s="22" t="s">
        <v>37</v>
      </c>
      <c r="E220" s="25" t="s">
        <v>738</v>
      </c>
      <c r="F220" s="13" t="s">
        <v>739</v>
      </c>
      <c r="G220" s="14" t="s">
        <v>40</v>
      </c>
      <c r="H220" s="32">
        <v>4329</v>
      </c>
      <c r="I220" s="39"/>
      <c r="J220" s="19">
        <f t="shared" si="38"/>
        <v>692.64</v>
      </c>
      <c r="K220" s="39"/>
      <c r="L220" s="39"/>
      <c r="M220" s="37">
        <f t="shared" si="37"/>
        <v>692.64</v>
      </c>
      <c r="N220" s="39"/>
      <c r="O220" s="39"/>
      <c r="P220" s="39"/>
      <c r="Q220" s="37"/>
      <c r="R220" s="37"/>
      <c r="S220" s="47">
        <v>1</v>
      </c>
      <c r="T220" s="14">
        <f t="shared" si="39"/>
        <v>692.64</v>
      </c>
      <c r="U220" s="37" t="s">
        <v>212</v>
      </c>
      <c r="V220" s="49">
        <f t="shared" si="42"/>
        <v>10</v>
      </c>
    </row>
    <row r="221" ht="24.9" customHeight="1" spans="1:22">
      <c r="A221" s="12">
        <v>216</v>
      </c>
      <c r="B221" s="18"/>
      <c r="C221" s="13" t="s">
        <v>740</v>
      </c>
      <c r="D221" s="22" t="s">
        <v>37</v>
      </c>
      <c r="E221" s="25" t="s">
        <v>741</v>
      </c>
      <c r="F221" s="13" t="s">
        <v>742</v>
      </c>
      <c r="G221" s="14" t="s">
        <v>40</v>
      </c>
      <c r="H221" s="32">
        <v>4253</v>
      </c>
      <c r="I221" s="39"/>
      <c r="J221" s="19">
        <f t="shared" si="38"/>
        <v>680.48</v>
      </c>
      <c r="K221" s="39"/>
      <c r="L221" s="39"/>
      <c r="M221" s="37">
        <f t="shared" si="37"/>
        <v>680.48</v>
      </c>
      <c r="N221" s="39"/>
      <c r="O221" s="39"/>
      <c r="P221" s="39"/>
      <c r="Q221" s="37"/>
      <c r="R221" s="37"/>
      <c r="S221" s="47">
        <v>1</v>
      </c>
      <c r="T221" s="14">
        <f t="shared" si="39"/>
        <v>680.48</v>
      </c>
      <c r="U221" s="37" t="s">
        <v>41</v>
      </c>
      <c r="V221" s="49">
        <f t="shared" si="42"/>
        <v>22</v>
      </c>
    </row>
    <row r="222" ht="24.9" customHeight="1" spans="1:22">
      <c r="A222" s="12">
        <v>217</v>
      </c>
      <c r="B222" s="18"/>
      <c r="C222" s="32" t="s">
        <v>743</v>
      </c>
      <c r="D222" s="32" t="s">
        <v>30</v>
      </c>
      <c r="E222" s="32" t="s">
        <v>744</v>
      </c>
      <c r="F222" s="13" t="s">
        <v>745</v>
      </c>
      <c r="G222" s="14" t="s">
        <v>40</v>
      </c>
      <c r="H222" s="32">
        <v>4253</v>
      </c>
      <c r="I222" s="39"/>
      <c r="J222" s="19">
        <f t="shared" si="38"/>
        <v>680.48</v>
      </c>
      <c r="K222" s="39"/>
      <c r="L222" s="39"/>
      <c r="M222" s="37">
        <f t="shared" si="37"/>
        <v>680.48</v>
      </c>
      <c r="N222" s="39"/>
      <c r="O222" s="39"/>
      <c r="P222" s="39"/>
      <c r="Q222" s="37"/>
      <c r="R222" s="37"/>
      <c r="S222" s="47">
        <v>1</v>
      </c>
      <c r="T222" s="14">
        <f t="shared" si="39"/>
        <v>680.48</v>
      </c>
      <c r="U222" s="37" t="s">
        <v>148</v>
      </c>
      <c r="V222" s="49">
        <f t="shared" si="42"/>
        <v>5</v>
      </c>
    </row>
    <row r="223" ht="24.9" customHeight="1" spans="1:22">
      <c r="A223" s="12">
        <v>218</v>
      </c>
      <c r="B223" s="18"/>
      <c r="C223" s="32" t="s">
        <v>746</v>
      </c>
      <c r="D223" s="32" t="s">
        <v>30</v>
      </c>
      <c r="E223" s="32" t="s">
        <v>747</v>
      </c>
      <c r="F223" s="13" t="s">
        <v>748</v>
      </c>
      <c r="G223" s="14" t="s">
        <v>40</v>
      </c>
      <c r="H223" s="32">
        <v>4253</v>
      </c>
      <c r="I223" s="39"/>
      <c r="J223" s="19">
        <f t="shared" si="38"/>
        <v>680.48</v>
      </c>
      <c r="K223" s="39"/>
      <c r="L223" s="39"/>
      <c r="M223" s="37">
        <f t="shared" si="37"/>
        <v>680.48</v>
      </c>
      <c r="N223" s="39"/>
      <c r="O223" s="39"/>
      <c r="P223" s="39"/>
      <c r="Q223" s="37"/>
      <c r="R223" s="37"/>
      <c r="S223" s="47">
        <v>1</v>
      </c>
      <c r="T223" s="14">
        <f t="shared" si="39"/>
        <v>680.48</v>
      </c>
      <c r="U223" s="37" t="s">
        <v>406</v>
      </c>
      <c r="V223" s="49">
        <f t="shared" si="42"/>
        <v>3</v>
      </c>
    </row>
    <row r="224" ht="24.9" customHeight="1" spans="1:22">
      <c r="A224" s="12">
        <v>219</v>
      </c>
      <c r="B224" s="18"/>
      <c r="C224" s="32" t="s">
        <v>749</v>
      </c>
      <c r="D224" s="32" t="s">
        <v>30</v>
      </c>
      <c r="E224" s="32" t="s">
        <v>750</v>
      </c>
      <c r="F224" s="13" t="s">
        <v>751</v>
      </c>
      <c r="G224" s="14" t="s">
        <v>40</v>
      </c>
      <c r="H224" s="32">
        <v>4253</v>
      </c>
      <c r="I224" s="39"/>
      <c r="J224" s="19">
        <f t="shared" si="38"/>
        <v>680.48</v>
      </c>
      <c r="K224" s="39"/>
      <c r="L224" s="39"/>
      <c r="M224" s="37">
        <f t="shared" si="37"/>
        <v>680.48</v>
      </c>
      <c r="N224" s="39"/>
      <c r="O224" s="39"/>
      <c r="P224" s="39"/>
      <c r="Q224" s="37"/>
      <c r="R224" s="37"/>
      <c r="S224" s="47">
        <v>1</v>
      </c>
      <c r="T224" s="14">
        <f t="shared" si="39"/>
        <v>680.48</v>
      </c>
      <c r="U224" s="37" t="s">
        <v>406</v>
      </c>
      <c r="V224" s="49">
        <f t="shared" si="42"/>
        <v>3</v>
      </c>
    </row>
    <row r="225" ht="24.9" customHeight="1" spans="1:22">
      <c r="A225" s="12">
        <v>220</v>
      </c>
      <c r="B225" s="18"/>
      <c r="C225" s="32" t="s">
        <v>752</v>
      </c>
      <c r="D225" s="32" t="s">
        <v>30</v>
      </c>
      <c r="E225" s="32" t="s">
        <v>753</v>
      </c>
      <c r="F225" s="13" t="s">
        <v>754</v>
      </c>
      <c r="G225" s="14" t="s">
        <v>40</v>
      </c>
      <c r="H225" s="32">
        <v>4253</v>
      </c>
      <c r="I225" s="39"/>
      <c r="J225" s="19">
        <f t="shared" si="38"/>
        <v>680.48</v>
      </c>
      <c r="K225" s="39"/>
      <c r="L225" s="39"/>
      <c r="M225" s="37">
        <f t="shared" si="37"/>
        <v>680.48</v>
      </c>
      <c r="N225" s="39"/>
      <c r="O225" s="39"/>
      <c r="P225" s="39"/>
      <c r="Q225" s="37"/>
      <c r="R225" s="37"/>
      <c r="S225" s="47">
        <v>1</v>
      </c>
      <c r="T225" s="14">
        <f t="shared" si="39"/>
        <v>680.48</v>
      </c>
      <c r="U225" s="37" t="s">
        <v>406</v>
      </c>
      <c r="V225" s="49">
        <f t="shared" si="42"/>
        <v>3</v>
      </c>
    </row>
    <row r="226" ht="24.9" customHeight="1" spans="1:22">
      <c r="A226" s="12">
        <v>221</v>
      </c>
      <c r="B226" s="18"/>
      <c r="C226" s="32" t="s">
        <v>755</v>
      </c>
      <c r="D226" s="32" t="s">
        <v>37</v>
      </c>
      <c r="E226" s="32" t="s">
        <v>756</v>
      </c>
      <c r="F226" s="13" t="s">
        <v>757</v>
      </c>
      <c r="G226" s="14" t="s">
        <v>40</v>
      </c>
      <c r="H226" s="32">
        <v>4253</v>
      </c>
      <c r="I226" s="39"/>
      <c r="J226" s="19">
        <f t="shared" si="38"/>
        <v>680.48</v>
      </c>
      <c r="K226" s="39"/>
      <c r="L226" s="39"/>
      <c r="M226" s="37">
        <f t="shared" si="37"/>
        <v>680.48</v>
      </c>
      <c r="N226" s="39"/>
      <c r="O226" s="39"/>
      <c r="P226" s="39"/>
      <c r="Q226" s="37"/>
      <c r="R226" s="37"/>
      <c r="S226" s="47">
        <v>1</v>
      </c>
      <c r="T226" s="14">
        <f t="shared" si="39"/>
        <v>680.48</v>
      </c>
      <c r="U226" s="37" t="s">
        <v>406</v>
      </c>
      <c r="V226" s="49">
        <f t="shared" si="42"/>
        <v>3</v>
      </c>
    </row>
    <row r="227" ht="24.9" customHeight="1" spans="1:22">
      <c r="A227" s="12">
        <v>222</v>
      </c>
      <c r="B227" s="18"/>
      <c r="C227" s="32" t="s">
        <v>758</v>
      </c>
      <c r="D227" s="32" t="s">
        <v>30</v>
      </c>
      <c r="E227" s="32" t="s">
        <v>759</v>
      </c>
      <c r="F227" s="15" t="s">
        <v>760</v>
      </c>
      <c r="G227" s="14" t="s">
        <v>40</v>
      </c>
      <c r="H227" s="32">
        <v>4253</v>
      </c>
      <c r="I227" s="39"/>
      <c r="J227" s="19">
        <f t="shared" si="38"/>
        <v>680.48</v>
      </c>
      <c r="K227" s="39"/>
      <c r="L227" s="39"/>
      <c r="M227" s="37">
        <f t="shared" si="37"/>
        <v>680.48</v>
      </c>
      <c r="N227" s="39"/>
      <c r="O227" s="39"/>
      <c r="P227" s="39"/>
      <c r="Q227" s="37"/>
      <c r="R227" s="37"/>
      <c r="S227" s="47">
        <v>1</v>
      </c>
      <c r="T227" s="14">
        <f t="shared" si="39"/>
        <v>680.48</v>
      </c>
      <c r="U227" s="37" t="s">
        <v>250</v>
      </c>
      <c r="V227" s="49">
        <f t="shared" si="42"/>
        <v>2</v>
      </c>
    </row>
    <row r="228" ht="24.9" customHeight="1" spans="1:22">
      <c r="A228" s="12">
        <v>223</v>
      </c>
      <c r="B228" s="18"/>
      <c r="C228" s="32" t="s">
        <v>761</v>
      </c>
      <c r="D228" s="32" t="s">
        <v>30</v>
      </c>
      <c r="E228" s="32" t="s">
        <v>762</v>
      </c>
      <c r="F228" s="15" t="s">
        <v>763</v>
      </c>
      <c r="G228" s="14" t="s">
        <v>40</v>
      </c>
      <c r="H228" s="32">
        <v>4253</v>
      </c>
      <c r="I228" s="39"/>
      <c r="J228" s="19">
        <f t="shared" si="38"/>
        <v>680.48</v>
      </c>
      <c r="K228" s="39"/>
      <c r="L228" s="39"/>
      <c r="M228" s="37">
        <f t="shared" si="37"/>
        <v>680.48</v>
      </c>
      <c r="N228" s="39"/>
      <c r="O228" s="39"/>
      <c r="P228" s="39"/>
      <c r="Q228" s="37"/>
      <c r="R228" s="37"/>
      <c r="S228" s="47">
        <v>1</v>
      </c>
      <c r="T228" s="14">
        <f t="shared" si="39"/>
        <v>680.48</v>
      </c>
      <c r="U228" s="37" t="s">
        <v>764</v>
      </c>
      <c r="V228" s="49">
        <f>(MID(U228,8,4)-LEFT(U228,4))*12+RIGHT(U228,2)-MID(U228,5,2)+1-48</f>
        <v>8</v>
      </c>
    </row>
    <row r="229" ht="24.9" customHeight="1" spans="1:22">
      <c r="A229" s="12">
        <v>224</v>
      </c>
      <c r="B229" s="18"/>
      <c r="C229" s="32" t="s">
        <v>765</v>
      </c>
      <c r="D229" s="32" t="s">
        <v>30</v>
      </c>
      <c r="E229" s="32" t="s">
        <v>766</v>
      </c>
      <c r="F229" s="15" t="s">
        <v>767</v>
      </c>
      <c r="G229" s="14" t="s">
        <v>40</v>
      </c>
      <c r="H229" s="32">
        <v>4253</v>
      </c>
      <c r="I229" s="39"/>
      <c r="J229" s="19">
        <f t="shared" si="38"/>
        <v>680.48</v>
      </c>
      <c r="K229" s="39"/>
      <c r="L229" s="39"/>
      <c r="M229" s="37">
        <f t="shared" si="37"/>
        <v>680.48</v>
      </c>
      <c r="N229" s="39"/>
      <c r="O229" s="39"/>
      <c r="P229" s="39"/>
      <c r="Q229" s="37"/>
      <c r="R229" s="37"/>
      <c r="S229" s="47">
        <v>1</v>
      </c>
      <c r="T229" s="14">
        <f t="shared" si="39"/>
        <v>680.48</v>
      </c>
      <c r="U229" s="37" t="s">
        <v>250</v>
      </c>
      <c r="V229" s="49">
        <f t="shared" ref="V229:V233" si="43">(MID(U229,8,4)-LEFT(U229,4))*12+RIGHT(U229,2)-MID(U229,5,2)+1</f>
        <v>2</v>
      </c>
    </row>
    <row r="230" ht="24.9" customHeight="1" spans="1:22">
      <c r="A230" s="12">
        <v>225</v>
      </c>
      <c r="B230" s="18"/>
      <c r="C230" s="32" t="s">
        <v>768</v>
      </c>
      <c r="D230" s="32" t="s">
        <v>30</v>
      </c>
      <c r="E230" s="32" t="s">
        <v>769</v>
      </c>
      <c r="F230" s="15" t="s">
        <v>770</v>
      </c>
      <c r="G230" s="14" t="s">
        <v>40</v>
      </c>
      <c r="H230" s="32">
        <v>4253</v>
      </c>
      <c r="I230" s="39"/>
      <c r="J230" s="19">
        <f t="shared" si="38"/>
        <v>680.48</v>
      </c>
      <c r="K230" s="39"/>
      <c r="L230" s="39"/>
      <c r="M230" s="37">
        <f t="shared" si="37"/>
        <v>680.48</v>
      </c>
      <c r="N230" s="39"/>
      <c r="O230" s="39"/>
      <c r="P230" s="39"/>
      <c r="Q230" s="37"/>
      <c r="R230" s="37"/>
      <c r="S230" s="47">
        <v>1</v>
      </c>
      <c r="T230" s="14">
        <f t="shared" si="39"/>
        <v>680.48</v>
      </c>
      <c r="U230" s="37" t="s">
        <v>56</v>
      </c>
      <c r="V230" s="49">
        <f t="shared" si="43"/>
        <v>1</v>
      </c>
    </row>
    <row r="231" ht="24.9" customHeight="1" spans="1:22">
      <c r="A231" s="12">
        <v>226</v>
      </c>
      <c r="B231" s="18"/>
      <c r="C231" s="32" t="s">
        <v>771</v>
      </c>
      <c r="D231" s="32" t="s">
        <v>30</v>
      </c>
      <c r="E231" s="32" t="s">
        <v>772</v>
      </c>
      <c r="F231" s="15" t="s">
        <v>773</v>
      </c>
      <c r="G231" s="14" t="s">
        <v>40</v>
      </c>
      <c r="H231" s="32">
        <v>4253</v>
      </c>
      <c r="I231" s="39"/>
      <c r="J231" s="19">
        <f t="shared" si="38"/>
        <v>680.48</v>
      </c>
      <c r="K231" s="39"/>
      <c r="L231" s="39"/>
      <c r="M231" s="37">
        <f t="shared" si="37"/>
        <v>680.48</v>
      </c>
      <c r="N231" s="39"/>
      <c r="O231" s="39"/>
      <c r="P231" s="39"/>
      <c r="Q231" s="37"/>
      <c r="R231" s="37"/>
      <c r="S231" s="47">
        <v>1</v>
      </c>
      <c r="T231" s="14">
        <f t="shared" si="39"/>
        <v>680.48</v>
      </c>
      <c r="U231" s="37" t="s">
        <v>56</v>
      </c>
      <c r="V231" s="49">
        <f t="shared" si="43"/>
        <v>1</v>
      </c>
    </row>
    <row r="232" ht="24.9" customHeight="1" spans="1:22">
      <c r="A232" s="12">
        <v>227</v>
      </c>
      <c r="B232" s="18"/>
      <c r="C232" s="32" t="s">
        <v>774</v>
      </c>
      <c r="D232" s="32" t="s">
        <v>37</v>
      </c>
      <c r="E232" s="32" t="s">
        <v>775</v>
      </c>
      <c r="F232" s="15" t="s">
        <v>776</v>
      </c>
      <c r="G232" s="14" t="s">
        <v>40</v>
      </c>
      <c r="H232" s="32">
        <v>4253</v>
      </c>
      <c r="I232" s="39"/>
      <c r="J232" s="19">
        <f t="shared" si="38"/>
        <v>680.48</v>
      </c>
      <c r="K232" s="39"/>
      <c r="L232" s="39"/>
      <c r="M232" s="37">
        <f t="shared" si="37"/>
        <v>680.48</v>
      </c>
      <c r="N232" s="39"/>
      <c r="O232" s="39"/>
      <c r="P232" s="39"/>
      <c r="Q232" s="37"/>
      <c r="R232" s="37"/>
      <c r="S232" s="47">
        <v>1</v>
      </c>
      <c r="T232" s="14">
        <f t="shared" si="39"/>
        <v>680.48</v>
      </c>
      <c r="U232" s="37" t="s">
        <v>56</v>
      </c>
      <c r="V232" s="49">
        <f t="shared" si="43"/>
        <v>1</v>
      </c>
    </row>
    <row r="233" ht="24.9" customHeight="1" spans="1:22">
      <c r="A233" s="12">
        <v>228</v>
      </c>
      <c r="B233" s="18"/>
      <c r="C233" s="32" t="s">
        <v>777</v>
      </c>
      <c r="D233" s="32" t="s">
        <v>30</v>
      </c>
      <c r="E233" s="32" t="s">
        <v>778</v>
      </c>
      <c r="F233" s="15" t="s">
        <v>779</v>
      </c>
      <c r="G233" s="14" t="s">
        <v>40</v>
      </c>
      <c r="H233" s="32">
        <v>6667</v>
      </c>
      <c r="I233" s="39"/>
      <c r="J233" s="19">
        <f t="shared" si="38"/>
        <v>1066.72</v>
      </c>
      <c r="K233" s="39"/>
      <c r="L233" s="39"/>
      <c r="M233" s="37">
        <f t="shared" si="37"/>
        <v>1066.72</v>
      </c>
      <c r="N233" s="39"/>
      <c r="O233" s="39"/>
      <c r="P233" s="39"/>
      <c r="Q233" s="37"/>
      <c r="R233" s="37"/>
      <c r="S233" s="47">
        <v>1</v>
      </c>
      <c r="T233" s="14">
        <f t="shared" si="39"/>
        <v>1066.72</v>
      </c>
      <c r="U233" s="37" t="s">
        <v>335</v>
      </c>
      <c r="V233" s="49">
        <f t="shared" si="43"/>
        <v>12</v>
      </c>
    </row>
    <row r="234" ht="24.9" customHeight="1" spans="1:22">
      <c r="A234" s="12">
        <v>229</v>
      </c>
      <c r="B234" s="18"/>
      <c r="C234" s="32" t="s">
        <v>780</v>
      </c>
      <c r="D234" s="32" t="s">
        <v>37</v>
      </c>
      <c r="E234" s="32" t="s">
        <v>781</v>
      </c>
      <c r="F234" s="15" t="s">
        <v>782</v>
      </c>
      <c r="G234" s="14" t="s">
        <v>40</v>
      </c>
      <c r="H234" s="32">
        <v>4400</v>
      </c>
      <c r="I234" s="39"/>
      <c r="J234" s="19">
        <f t="shared" si="38"/>
        <v>704</v>
      </c>
      <c r="K234" s="39"/>
      <c r="L234" s="39"/>
      <c r="M234" s="37">
        <f t="shared" si="37"/>
        <v>704</v>
      </c>
      <c r="N234" s="39"/>
      <c r="O234" s="39"/>
      <c r="P234" s="39"/>
      <c r="Q234" s="37"/>
      <c r="R234" s="37"/>
      <c r="S234" s="47">
        <v>1</v>
      </c>
      <c r="T234" s="14">
        <f t="shared" si="39"/>
        <v>704</v>
      </c>
      <c r="U234" s="37" t="s">
        <v>783</v>
      </c>
      <c r="V234" s="49">
        <f>(MID(U234,8,4)-LEFT(U234,4))*12+RIGHT(U234,2)-MID(U234,5,2)+1-47</f>
        <v>2</v>
      </c>
    </row>
    <row r="235" ht="24.9" customHeight="1" spans="1:22">
      <c r="A235" s="12">
        <v>230</v>
      </c>
      <c r="B235" s="18"/>
      <c r="C235" s="32" t="s">
        <v>784</v>
      </c>
      <c r="D235" s="32" t="s">
        <v>30</v>
      </c>
      <c r="E235" s="32" t="s">
        <v>785</v>
      </c>
      <c r="F235" s="15" t="s">
        <v>786</v>
      </c>
      <c r="G235" s="14" t="s">
        <v>40</v>
      </c>
      <c r="H235" s="32">
        <v>4253</v>
      </c>
      <c r="I235" s="39"/>
      <c r="J235" s="19">
        <f t="shared" si="38"/>
        <v>680.48</v>
      </c>
      <c r="K235" s="39"/>
      <c r="L235" s="39"/>
      <c r="M235" s="37">
        <f t="shared" si="37"/>
        <v>680.48</v>
      </c>
      <c r="N235" s="39"/>
      <c r="O235" s="39"/>
      <c r="P235" s="39"/>
      <c r="Q235" s="37"/>
      <c r="R235" s="37"/>
      <c r="S235" s="47">
        <v>1</v>
      </c>
      <c r="T235" s="14">
        <f t="shared" si="39"/>
        <v>680.48</v>
      </c>
      <c r="U235" s="37" t="s">
        <v>56</v>
      </c>
      <c r="V235" s="49">
        <f t="shared" ref="V235:V251" si="44">(MID(U235,8,4)-LEFT(U235,4))*12+RIGHT(U235,2)-MID(U235,5,2)+1</f>
        <v>1</v>
      </c>
    </row>
    <row r="236" ht="24.9" customHeight="1" spans="1:22">
      <c r="A236" s="12">
        <v>231</v>
      </c>
      <c r="B236" s="19"/>
      <c r="C236" s="14" t="s">
        <v>787</v>
      </c>
      <c r="D236" s="14" t="s">
        <v>30</v>
      </c>
      <c r="E236" s="15" t="s">
        <v>788</v>
      </c>
      <c r="F236" s="15" t="s">
        <v>789</v>
      </c>
      <c r="G236" s="14" t="s">
        <v>33</v>
      </c>
      <c r="H236" s="14">
        <v>4253</v>
      </c>
      <c r="I236" s="14">
        <v>7089</v>
      </c>
      <c r="J236" s="14">
        <f t="shared" si="38"/>
        <v>680.48</v>
      </c>
      <c r="K236" s="14">
        <f>I236*0.09</f>
        <v>638.01</v>
      </c>
      <c r="L236" s="14">
        <f>ROUND(H236*0.005,2)</f>
        <v>21.27</v>
      </c>
      <c r="M236" s="37">
        <f t="shared" si="37"/>
        <v>1339.76</v>
      </c>
      <c r="N236" s="14">
        <f>H236*0.08</f>
        <v>340.24</v>
      </c>
      <c r="O236" s="14">
        <f>I236*0.02</f>
        <v>141.78</v>
      </c>
      <c r="P236" s="14">
        <f>L236</f>
        <v>21.27</v>
      </c>
      <c r="Q236" s="37">
        <f>N236+O236+P236</f>
        <v>503.29</v>
      </c>
      <c r="R236" s="37"/>
      <c r="S236" s="47">
        <v>1</v>
      </c>
      <c r="T236" s="14">
        <f t="shared" si="39"/>
        <v>1843.05</v>
      </c>
      <c r="U236" s="37" t="s">
        <v>406</v>
      </c>
      <c r="V236" s="49">
        <f t="shared" si="44"/>
        <v>3</v>
      </c>
    </row>
    <row r="237" ht="24.9" customHeight="1" spans="1:22">
      <c r="A237" s="12">
        <v>232</v>
      </c>
      <c r="B237" s="16" t="s">
        <v>790</v>
      </c>
      <c r="C237" s="13" t="s">
        <v>791</v>
      </c>
      <c r="D237" s="22" t="s">
        <v>30</v>
      </c>
      <c r="E237" s="25" t="s">
        <v>792</v>
      </c>
      <c r="F237" s="17" t="s">
        <v>793</v>
      </c>
      <c r="G237" s="14" t="s">
        <v>40</v>
      </c>
      <c r="H237" s="32">
        <v>5941</v>
      </c>
      <c r="I237" s="39"/>
      <c r="J237" s="14">
        <f t="shared" si="38"/>
        <v>950.56</v>
      </c>
      <c r="K237" s="39"/>
      <c r="L237" s="39"/>
      <c r="M237" s="37">
        <f t="shared" si="37"/>
        <v>950.56</v>
      </c>
      <c r="N237" s="39"/>
      <c r="O237" s="39"/>
      <c r="P237" s="39"/>
      <c r="Q237" s="37"/>
      <c r="R237" s="37"/>
      <c r="S237" s="47">
        <v>1</v>
      </c>
      <c r="T237" s="14">
        <f t="shared" si="39"/>
        <v>950.56</v>
      </c>
      <c r="U237" s="37" t="s">
        <v>224</v>
      </c>
      <c r="V237" s="49">
        <f t="shared" ref="V237:V239" si="45">(MID(U237,8,4)-LEFT(U237,4))*12+RIGHT(U237,2)-MID(U237,5,2)+1-1</f>
        <v>28</v>
      </c>
    </row>
    <row r="238" ht="24.9" customHeight="1" spans="1:22">
      <c r="A238" s="12">
        <v>233</v>
      </c>
      <c r="B238" s="18"/>
      <c r="C238" s="13" t="s">
        <v>794</v>
      </c>
      <c r="D238" s="13" t="s">
        <v>30</v>
      </c>
      <c r="E238" s="25" t="s">
        <v>795</v>
      </c>
      <c r="F238" s="17" t="s">
        <v>796</v>
      </c>
      <c r="G238" s="14" t="s">
        <v>40</v>
      </c>
      <c r="H238" s="32">
        <v>6319</v>
      </c>
      <c r="I238" s="39"/>
      <c r="J238" s="14">
        <f t="shared" si="38"/>
        <v>1011.04</v>
      </c>
      <c r="K238" s="39"/>
      <c r="L238" s="39"/>
      <c r="M238" s="37">
        <f t="shared" si="37"/>
        <v>1011.04</v>
      </c>
      <c r="N238" s="39"/>
      <c r="O238" s="39"/>
      <c r="P238" s="39"/>
      <c r="Q238" s="37"/>
      <c r="R238" s="37"/>
      <c r="S238" s="47">
        <v>1</v>
      </c>
      <c r="T238" s="14">
        <f t="shared" si="39"/>
        <v>1011.04</v>
      </c>
      <c r="U238" s="37" t="s">
        <v>224</v>
      </c>
      <c r="V238" s="49">
        <f t="shared" si="45"/>
        <v>28</v>
      </c>
    </row>
    <row r="239" ht="24.9" customHeight="1" spans="1:22">
      <c r="A239" s="12">
        <v>234</v>
      </c>
      <c r="B239" s="18"/>
      <c r="C239" s="13" t="s">
        <v>797</v>
      </c>
      <c r="D239" s="22" t="s">
        <v>30</v>
      </c>
      <c r="E239" s="25" t="s">
        <v>798</v>
      </c>
      <c r="F239" s="17" t="s">
        <v>799</v>
      </c>
      <c r="G239" s="14" t="s">
        <v>40</v>
      </c>
      <c r="H239" s="32">
        <v>7089</v>
      </c>
      <c r="I239" s="39"/>
      <c r="J239" s="14">
        <f t="shared" si="38"/>
        <v>1134.24</v>
      </c>
      <c r="K239" s="39"/>
      <c r="L239" s="39"/>
      <c r="M239" s="37">
        <f t="shared" si="37"/>
        <v>1134.24</v>
      </c>
      <c r="N239" s="39"/>
      <c r="O239" s="39"/>
      <c r="P239" s="39"/>
      <c r="Q239" s="37"/>
      <c r="R239" s="37"/>
      <c r="S239" s="47">
        <v>1</v>
      </c>
      <c r="T239" s="14">
        <f t="shared" si="39"/>
        <v>1134.24</v>
      </c>
      <c r="U239" s="37" t="s">
        <v>224</v>
      </c>
      <c r="V239" s="49">
        <f t="shared" si="45"/>
        <v>28</v>
      </c>
    </row>
    <row r="240" ht="24.9" customHeight="1" spans="1:22">
      <c r="A240" s="12">
        <v>235</v>
      </c>
      <c r="B240" s="18"/>
      <c r="C240" s="13" t="s">
        <v>800</v>
      </c>
      <c r="D240" s="22" t="s">
        <v>30</v>
      </c>
      <c r="E240" s="25" t="s">
        <v>801</v>
      </c>
      <c r="F240" s="17" t="s">
        <v>802</v>
      </c>
      <c r="G240" s="14" t="s">
        <v>40</v>
      </c>
      <c r="H240" s="32">
        <v>6298</v>
      </c>
      <c r="I240" s="39"/>
      <c r="J240" s="14">
        <f t="shared" si="38"/>
        <v>1007.68</v>
      </c>
      <c r="K240" s="39"/>
      <c r="L240" s="39"/>
      <c r="M240" s="37">
        <f t="shared" si="37"/>
        <v>1007.68</v>
      </c>
      <c r="N240" s="39"/>
      <c r="O240" s="39"/>
      <c r="P240" s="39"/>
      <c r="Q240" s="37"/>
      <c r="R240" s="37"/>
      <c r="S240" s="47">
        <v>1</v>
      </c>
      <c r="T240" s="14">
        <f t="shared" si="39"/>
        <v>1007.68</v>
      </c>
      <c r="U240" s="37" t="s">
        <v>123</v>
      </c>
      <c r="V240" s="49">
        <f t="shared" ref="V240:V251" si="46">(MID(U240,8,4)-LEFT(U240,4))*12+RIGHT(U240,2)-MID(U240,5,2)+1</f>
        <v>15</v>
      </c>
    </row>
    <row r="241" ht="24.9" customHeight="1" spans="1:22">
      <c r="A241" s="12">
        <v>236</v>
      </c>
      <c r="B241" s="18"/>
      <c r="C241" s="13" t="s">
        <v>803</v>
      </c>
      <c r="D241" s="22" t="s">
        <v>30</v>
      </c>
      <c r="E241" s="25" t="s">
        <v>804</v>
      </c>
      <c r="F241" s="17" t="s">
        <v>805</v>
      </c>
      <c r="G241" s="14" t="s">
        <v>40</v>
      </c>
      <c r="H241" s="32">
        <v>6304</v>
      </c>
      <c r="I241" s="39"/>
      <c r="J241" s="14">
        <f t="shared" si="38"/>
        <v>1008.64</v>
      </c>
      <c r="K241" s="39"/>
      <c r="L241" s="39"/>
      <c r="M241" s="37">
        <f t="shared" si="37"/>
        <v>1008.64</v>
      </c>
      <c r="N241" s="39"/>
      <c r="O241" s="39"/>
      <c r="P241" s="39"/>
      <c r="Q241" s="37"/>
      <c r="R241" s="37"/>
      <c r="S241" s="47">
        <v>1</v>
      </c>
      <c r="T241" s="14">
        <f t="shared" si="39"/>
        <v>1008.64</v>
      </c>
      <c r="U241" s="37" t="s">
        <v>45</v>
      </c>
      <c r="V241" s="49">
        <f t="shared" si="46"/>
        <v>14</v>
      </c>
    </row>
    <row r="242" ht="24.9" customHeight="1" spans="1:22">
      <c r="A242" s="12">
        <v>237</v>
      </c>
      <c r="B242" s="16" t="s">
        <v>806</v>
      </c>
      <c r="C242" s="13" t="s">
        <v>807</v>
      </c>
      <c r="D242" s="22" t="s">
        <v>30</v>
      </c>
      <c r="E242" s="25" t="s">
        <v>808</v>
      </c>
      <c r="F242" s="15" t="s">
        <v>809</v>
      </c>
      <c r="G242" s="14" t="s">
        <v>40</v>
      </c>
      <c r="H242" s="23">
        <v>4253</v>
      </c>
      <c r="I242" s="39"/>
      <c r="J242" s="14">
        <f t="shared" si="38"/>
        <v>680.48</v>
      </c>
      <c r="K242" s="39"/>
      <c r="L242" s="39"/>
      <c r="M242" s="37">
        <f t="shared" si="37"/>
        <v>680.48</v>
      </c>
      <c r="N242" s="39"/>
      <c r="O242" s="39"/>
      <c r="P242" s="39"/>
      <c r="Q242" s="37"/>
      <c r="R242" s="37"/>
      <c r="S242" s="47">
        <v>1</v>
      </c>
      <c r="T242" s="14">
        <f t="shared" si="39"/>
        <v>680.48</v>
      </c>
      <c r="U242" s="37" t="s">
        <v>105</v>
      </c>
      <c r="V242" s="49">
        <f t="shared" si="46"/>
        <v>27</v>
      </c>
    </row>
    <row r="243" ht="24.9" customHeight="1" spans="1:22">
      <c r="A243" s="12">
        <v>238</v>
      </c>
      <c r="B243" s="18"/>
      <c r="C243" s="13" t="s">
        <v>810</v>
      </c>
      <c r="D243" s="13" t="s">
        <v>37</v>
      </c>
      <c r="E243" s="25" t="s">
        <v>811</v>
      </c>
      <c r="F243" s="15" t="s">
        <v>812</v>
      </c>
      <c r="G243" s="14" t="s">
        <v>40</v>
      </c>
      <c r="H243" s="23">
        <v>4253</v>
      </c>
      <c r="I243" s="39"/>
      <c r="J243" s="14">
        <f t="shared" si="38"/>
        <v>680.48</v>
      </c>
      <c r="K243" s="39"/>
      <c r="L243" s="39"/>
      <c r="M243" s="37">
        <f t="shared" si="37"/>
        <v>680.48</v>
      </c>
      <c r="N243" s="39"/>
      <c r="O243" s="39"/>
      <c r="P243" s="39"/>
      <c r="Q243" s="37"/>
      <c r="R243" s="37"/>
      <c r="S243" s="47">
        <v>1</v>
      </c>
      <c r="T243" s="14">
        <f t="shared" si="39"/>
        <v>680.48</v>
      </c>
      <c r="U243" s="37" t="s">
        <v>169</v>
      </c>
      <c r="V243" s="49">
        <f t="shared" si="46"/>
        <v>13</v>
      </c>
    </row>
    <row r="244" ht="24.9" customHeight="1" spans="1:22">
      <c r="A244" s="12">
        <v>239</v>
      </c>
      <c r="B244" s="19"/>
      <c r="C244" s="13" t="s">
        <v>813</v>
      </c>
      <c r="D244" s="13" t="s">
        <v>30</v>
      </c>
      <c r="E244" s="25" t="s">
        <v>814</v>
      </c>
      <c r="F244" s="15" t="s">
        <v>815</v>
      </c>
      <c r="G244" s="14" t="s">
        <v>40</v>
      </c>
      <c r="H244" s="23">
        <v>4253</v>
      </c>
      <c r="I244" s="39"/>
      <c r="J244" s="14">
        <f t="shared" si="38"/>
        <v>680.48</v>
      </c>
      <c r="K244" s="39"/>
      <c r="L244" s="39"/>
      <c r="M244" s="37">
        <f t="shared" si="37"/>
        <v>680.48</v>
      </c>
      <c r="N244" s="39"/>
      <c r="O244" s="39"/>
      <c r="P244" s="39"/>
      <c r="Q244" s="37"/>
      <c r="R244" s="37"/>
      <c r="S244" s="47">
        <v>1</v>
      </c>
      <c r="T244" s="14">
        <f t="shared" si="39"/>
        <v>680.48</v>
      </c>
      <c r="U244" s="37" t="s">
        <v>406</v>
      </c>
      <c r="V244" s="49">
        <f t="shared" si="46"/>
        <v>3</v>
      </c>
    </row>
    <row r="245" ht="24.9" customHeight="1" spans="1:22">
      <c r="A245" s="12">
        <v>240</v>
      </c>
      <c r="B245" s="16" t="s">
        <v>816</v>
      </c>
      <c r="C245" s="13" t="s">
        <v>817</v>
      </c>
      <c r="D245" s="13" t="s">
        <v>30</v>
      </c>
      <c r="E245" s="25" t="s">
        <v>818</v>
      </c>
      <c r="F245" s="17" t="s">
        <v>819</v>
      </c>
      <c r="G245" s="14" t="s">
        <v>40</v>
      </c>
      <c r="H245" s="23">
        <v>4300</v>
      </c>
      <c r="I245" s="39"/>
      <c r="J245" s="14">
        <f t="shared" si="38"/>
        <v>688</v>
      </c>
      <c r="K245" s="39"/>
      <c r="L245" s="39"/>
      <c r="M245" s="37">
        <f t="shared" si="37"/>
        <v>688</v>
      </c>
      <c r="N245" s="39"/>
      <c r="O245" s="39"/>
      <c r="P245" s="39"/>
      <c r="Q245" s="37"/>
      <c r="R245" s="37"/>
      <c r="S245" s="47">
        <v>1</v>
      </c>
      <c r="T245" s="14">
        <f t="shared" si="39"/>
        <v>688</v>
      </c>
      <c r="U245" s="37" t="s">
        <v>260</v>
      </c>
      <c r="V245" s="49">
        <f t="shared" si="46"/>
        <v>31</v>
      </c>
    </row>
    <row r="246" ht="24.9" customHeight="1" spans="1:22">
      <c r="A246" s="12">
        <v>241</v>
      </c>
      <c r="B246" s="18"/>
      <c r="C246" s="13" t="s">
        <v>820</v>
      </c>
      <c r="D246" s="13" t="s">
        <v>30</v>
      </c>
      <c r="E246" s="25" t="s">
        <v>821</v>
      </c>
      <c r="F246" s="17" t="s">
        <v>822</v>
      </c>
      <c r="G246" s="14" t="s">
        <v>40</v>
      </c>
      <c r="H246" s="23">
        <v>4253</v>
      </c>
      <c r="I246" s="39"/>
      <c r="J246" s="14">
        <f t="shared" si="38"/>
        <v>680.48</v>
      </c>
      <c r="K246" s="39"/>
      <c r="L246" s="39"/>
      <c r="M246" s="37">
        <f t="shared" si="37"/>
        <v>680.48</v>
      </c>
      <c r="N246" s="39"/>
      <c r="O246" s="39"/>
      <c r="P246" s="39"/>
      <c r="Q246" s="37"/>
      <c r="R246" s="37"/>
      <c r="S246" s="47">
        <v>1</v>
      </c>
      <c r="T246" s="14">
        <f t="shared" si="39"/>
        <v>680.48</v>
      </c>
      <c r="U246" s="37" t="s">
        <v>823</v>
      </c>
      <c r="V246" s="49">
        <f t="shared" si="46"/>
        <v>30</v>
      </c>
    </row>
    <row r="247" ht="24.9" customHeight="1" spans="1:22">
      <c r="A247" s="12">
        <v>242</v>
      </c>
      <c r="B247" s="16" t="s">
        <v>824</v>
      </c>
      <c r="C247" s="13" t="s">
        <v>825</v>
      </c>
      <c r="D247" s="13" t="s">
        <v>30</v>
      </c>
      <c r="E247" s="25" t="s">
        <v>826</v>
      </c>
      <c r="F247" s="17" t="s">
        <v>827</v>
      </c>
      <c r="G247" s="14" t="s">
        <v>40</v>
      </c>
      <c r="H247" s="23">
        <v>4253</v>
      </c>
      <c r="I247" s="39"/>
      <c r="J247" s="14">
        <f t="shared" si="38"/>
        <v>680.48</v>
      </c>
      <c r="K247" s="39"/>
      <c r="L247" s="39"/>
      <c r="M247" s="37">
        <f t="shared" si="37"/>
        <v>680.48</v>
      </c>
      <c r="N247" s="39"/>
      <c r="O247" s="39"/>
      <c r="P247" s="39"/>
      <c r="Q247" s="37"/>
      <c r="R247" s="37"/>
      <c r="S247" s="47">
        <v>1</v>
      </c>
      <c r="T247" s="14">
        <f t="shared" si="39"/>
        <v>680.48</v>
      </c>
      <c r="U247" s="37" t="s">
        <v>105</v>
      </c>
      <c r="V247" s="49">
        <f t="shared" si="46"/>
        <v>27</v>
      </c>
    </row>
    <row r="248" ht="24.9" customHeight="1" spans="1:22">
      <c r="A248" s="12">
        <v>243</v>
      </c>
      <c r="B248" s="18"/>
      <c r="C248" s="13" t="s">
        <v>828</v>
      </c>
      <c r="D248" s="22" t="s">
        <v>30</v>
      </c>
      <c r="E248" s="25" t="s">
        <v>829</v>
      </c>
      <c r="F248" s="17" t="s">
        <v>830</v>
      </c>
      <c r="G248" s="14" t="s">
        <v>40</v>
      </c>
      <c r="H248" s="23">
        <v>4253</v>
      </c>
      <c r="I248" s="39"/>
      <c r="J248" s="14">
        <f t="shared" si="38"/>
        <v>680.48</v>
      </c>
      <c r="K248" s="39"/>
      <c r="L248" s="39"/>
      <c r="M248" s="37">
        <f t="shared" si="37"/>
        <v>680.48</v>
      </c>
      <c r="N248" s="39"/>
      <c r="O248" s="39"/>
      <c r="P248" s="39"/>
      <c r="Q248" s="37"/>
      <c r="R248" s="37"/>
      <c r="S248" s="47">
        <v>1</v>
      </c>
      <c r="T248" s="14">
        <f t="shared" si="39"/>
        <v>680.48</v>
      </c>
      <c r="U248" s="37" t="s">
        <v>34</v>
      </c>
      <c r="V248" s="49">
        <f t="shared" si="46"/>
        <v>23</v>
      </c>
    </row>
    <row r="249" ht="24.9" customHeight="1" spans="1:22">
      <c r="A249" s="12">
        <v>244</v>
      </c>
      <c r="B249" s="18"/>
      <c r="C249" s="13" t="s">
        <v>831</v>
      </c>
      <c r="D249" s="22" t="s">
        <v>37</v>
      </c>
      <c r="E249" s="25" t="s">
        <v>832</v>
      </c>
      <c r="F249" s="17" t="s">
        <v>833</v>
      </c>
      <c r="G249" s="14" t="s">
        <v>40</v>
      </c>
      <c r="H249" s="23">
        <v>4253</v>
      </c>
      <c r="I249" s="39"/>
      <c r="J249" s="14">
        <f t="shared" si="38"/>
        <v>680.48</v>
      </c>
      <c r="K249" s="39"/>
      <c r="L249" s="39"/>
      <c r="M249" s="37">
        <f t="shared" si="37"/>
        <v>680.48</v>
      </c>
      <c r="N249" s="39"/>
      <c r="O249" s="39"/>
      <c r="P249" s="39"/>
      <c r="Q249" s="37"/>
      <c r="R249" s="37"/>
      <c r="S249" s="47">
        <v>1</v>
      </c>
      <c r="T249" s="14">
        <f t="shared" si="39"/>
        <v>680.48</v>
      </c>
      <c r="U249" s="37" t="s">
        <v>212</v>
      </c>
      <c r="V249" s="49">
        <f t="shared" si="46"/>
        <v>10</v>
      </c>
    </row>
    <row r="250" ht="24.9" customHeight="1" spans="1:22">
      <c r="A250" s="12">
        <v>245</v>
      </c>
      <c r="B250" s="18"/>
      <c r="C250" s="13" t="s">
        <v>834</v>
      </c>
      <c r="D250" s="22" t="s">
        <v>30</v>
      </c>
      <c r="E250" s="25" t="s">
        <v>835</v>
      </c>
      <c r="F250" s="17" t="s">
        <v>836</v>
      </c>
      <c r="G250" s="14" t="s">
        <v>40</v>
      </c>
      <c r="H250" s="23">
        <v>4253</v>
      </c>
      <c r="I250" s="39"/>
      <c r="J250" s="14">
        <f t="shared" si="38"/>
        <v>680.48</v>
      </c>
      <c r="K250" s="39"/>
      <c r="L250" s="39"/>
      <c r="M250" s="37">
        <f t="shared" si="37"/>
        <v>680.48</v>
      </c>
      <c r="N250" s="39"/>
      <c r="O250" s="39"/>
      <c r="P250" s="39"/>
      <c r="Q250" s="37"/>
      <c r="R250" s="37"/>
      <c r="S250" s="47">
        <v>1</v>
      </c>
      <c r="T250" s="14">
        <f t="shared" si="39"/>
        <v>680.48</v>
      </c>
      <c r="U250" s="37" t="s">
        <v>139</v>
      </c>
      <c r="V250" s="49">
        <f t="shared" si="46"/>
        <v>4</v>
      </c>
    </row>
    <row r="251" ht="24.9" customHeight="1" spans="1:22">
      <c r="A251" s="12">
        <v>246</v>
      </c>
      <c r="B251" s="19"/>
      <c r="C251" s="13" t="s">
        <v>837</v>
      </c>
      <c r="D251" s="22" t="s">
        <v>30</v>
      </c>
      <c r="E251" s="25" t="s">
        <v>838</v>
      </c>
      <c r="F251" s="17" t="s">
        <v>839</v>
      </c>
      <c r="G251" s="14" t="s">
        <v>40</v>
      </c>
      <c r="H251" s="23">
        <v>4253</v>
      </c>
      <c r="I251" s="39"/>
      <c r="J251" s="14">
        <f t="shared" si="38"/>
        <v>680.48</v>
      </c>
      <c r="K251" s="39"/>
      <c r="L251" s="39"/>
      <c r="M251" s="37">
        <f t="shared" si="37"/>
        <v>680.48</v>
      </c>
      <c r="N251" s="39"/>
      <c r="O251" s="39"/>
      <c r="P251" s="39"/>
      <c r="Q251" s="37"/>
      <c r="R251" s="37"/>
      <c r="S251" s="47">
        <v>1</v>
      </c>
      <c r="T251" s="14">
        <f t="shared" si="39"/>
        <v>680.48</v>
      </c>
      <c r="U251" s="37" t="s">
        <v>139</v>
      </c>
      <c r="V251" s="49">
        <f t="shared" si="46"/>
        <v>4</v>
      </c>
    </row>
    <row r="252" ht="24.9" customHeight="1" spans="1:22">
      <c r="A252" s="12">
        <v>247</v>
      </c>
      <c r="B252" s="16" t="s">
        <v>840</v>
      </c>
      <c r="C252" s="13" t="s">
        <v>841</v>
      </c>
      <c r="D252" s="13" t="s">
        <v>37</v>
      </c>
      <c r="E252" s="25" t="s">
        <v>842</v>
      </c>
      <c r="F252" s="17" t="s">
        <v>843</v>
      </c>
      <c r="G252" s="14" t="s">
        <v>40</v>
      </c>
      <c r="H252" s="21">
        <v>4253</v>
      </c>
      <c r="I252" s="39"/>
      <c r="J252" s="14">
        <f t="shared" si="38"/>
        <v>680.48</v>
      </c>
      <c r="K252" s="39"/>
      <c r="L252" s="39"/>
      <c r="M252" s="37">
        <f t="shared" si="37"/>
        <v>680.48</v>
      </c>
      <c r="N252" s="39"/>
      <c r="O252" s="39"/>
      <c r="P252" s="39"/>
      <c r="Q252" s="37"/>
      <c r="R252" s="37"/>
      <c r="S252" s="47">
        <v>1</v>
      </c>
      <c r="T252" s="14">
        <f t="shared" si="39"/>
        <v>680.48</v>
      </c>
      <c r="U252" s="37" t="s">
        <v>308</v>
      </c>
      <c r="V252" s="49">
        <f t="shared" ref="V252:V254" si="47">(MID(U252,8,4)-LEFT(U252,4))*12+RIGHT(U252,2)-MID(U252,5,2)+1-1</f>
        <v>17</v>
      </c>
    </row>
    <row r="253" ht="24.9" customHeight="1" spans="1:22">
      <c r="A253" s="12">
        <v>248</v>
      </c>
      <c r="B253" s="18"/>
      <c r="C253" s="13" t="s">
        <v>844</v>
      </c>
      <c r="D253" s="13" t="s">
        <v>30</v>
      </c>
      <c r="E253" s="25" t="s">
        <v>845</v>
      </c>
      <c r="F253" s="17" t="s">
        <v>846</v>
      </c>
      <c r="G253" s="14" t="s">
        <v>40</v>
      </c>
      <c r="H253" s="21">
        <v>4253</v>
      </c>
      <c r="I253" s="39"/>
      <c r="J253" s="14">
        <f t="shared" si="38"/>
        <v>680.48</v>
      </c>
      <c r="K253" s="39"/>
      <c r="L253" s="39"/>
      <c r="M253" s="37">
        <f t="shared" si="37"/>
        <v>680.48</v>
      </c>
      <c r="N253" s="39"/>
      <c r="O253" s="39"/>
      <c r="P253" s="39"/>
      <c r="Q253" s="37"/>
      <c r="R253" s="37"/>
      <c r="S253" s="47">
        <v>1</v>
      </c>
      <c r="T253" s="14">
        <f t="shared" si="39"/>
        <v>680.48</v>
      </c>
      <c r="U253" s="37" t="s">
        <v>123</v>
      </c>
      <c r="V253" s="49">
        <f t="shared" si="47"/>
        <v>14</v>
      </c>
    </row>
    <row r="254" ht="24.9" customHeight="1" spans="1:22">
      <c r="A254" s="12">
        <v>249</v>
      </c>
      <c r="B254" s="19"/>
      <c r="C254" s="13" t="s">
        <v>847</v>
      </c>
      <c r="D254" s="13" t="s">
        <v>37</v>
      </c>
      <c r="E254" s="25" t="s">
        <v>848</v>
      </c>
      <c r="F254" s="17" t="s">
        <v>849</v>
      </c>
      <c r="G254" s="14" t="s">
        <v>40</v>
      </c>
      <c r="H254" s="21">
        <v>4253</v>
      </c>
      <c r="I254" s="39"/>
      <c r="J254" s="14">
        <f t="shared" si="38"/>
        <v>680.48</v>
      </c>
      <c r="K254" s="39"/>
      <c r="L254" s="39"/>
      <c r="M254" s="37">
        <f t="shared" si="37"/>
        <v>680.48</v>
      </c>
      <c r="N254" s="39"/>
      <c r="O254" s="39"/>
      <c r="P254" s="39"/>
      <c r="Q254" s="37"/>
      <c r="R254" s="37"/>
      <c r="S254" s="47">
        <v>1</v>
      </c>
      <c r="T254" s="14">
        <f t="shared" si="39"/>
        <v>680.48</v>
      </c>
      <c r="U254" s="37" t="s">
        <v>123</v>
      </c>
      <c r="V254" s="49">
        <f t="shared" si="47"/>
        <v>14</v>
      </c>
    </row>
    <row r="255" ht="24.9" customHeight="1" spans="1:22">
      <c r="A255" s="12">
        <v>250</v>
      </c>
      <c r="B255" s="13" t="s">
        <v>850</v>
      </c>
      <c r="C255" s="13" t="s">
        <v>851</v>
      </c>
      <c r="D255" s="13" t="s">
        <v>37</v>
      </c>
      <c r="E255" s="25" t="s">
        <v>852</v>
      </c>
      <c r="F255" s="55" t="s">
        <v>853</v>
      </c>
      <c r="G255" s="14" t="s">
        <v>40</v>
      </c>
      <c r="H255" s="23">
        <v>4253</v>
      </c>
      <c r="I255" s="39"/>
      <c r="J255" s="14">
        <f t="shared" si="38"/>
        <v>680.48</v>
      </c>
      <c r="K255" s="39"/>
      <c r="L255" s="39"/>
      <c r="M255" s="37">
        <f t="shared" si="37"/>
        <v>680.48</v>
      </c>
      <c r="N255" s="39"/>
      <c r="O255" s="39"/>
      <c r="P255" s="39"/>
      <c r="Q255" s="37"/>
      <c r="R255" s="37"/>
      <c r="S255" s="47">
        <v>1</v>
      </c>
      <c r="T255" s="14">
        <f t="shared" si="39"/>
        <v>680.48</v>
      </c>
      <c r="U255" s="37" t="s">
        <v>283</v>
      </c>
      <c r="V255" s="49">
        <f>(MID(U255,8,4)-LEFT(U255,4))*12+RIGHT(U255,2)-MID(U255,5,2)+1-3</f>
        <v>21</v>
      </c>
    </row>
    <row r="256" ht="24.9" customHeight="1" spans="1:22">
      <c r="A256" s="12">
        <v>251</v>
      </c>
      <c r="B256" s="16" t="s">
        <v>854</v>
      </c>
      <c r="C256" s="13" t="s">
        <v>855</v>
      </c>
      <c r="D256" s="13" t="s">
        <v>30</v>
      </c>
      <c r="E256" s="25" t="s">
        <v>856</v>
      </c>
      <c r="F256" s="25" t="s">
        <v>857</v>
      </c>
      <c r="G256" s="14" t="s">
        <v>40</v>
      </c>
      <c r="H256" s="23">
        <v>4253</v>
      </c>
      <c r="I256" s="39"/>
      <c r="J256" s="14">
        <f t="shared" si="38"/>
        <v>680.48</v>
      </c>
      <c r="K256" s="39"/>
      <c r="L256" s="39"/>
      <c r="M256" s="37">
        <f t="shared" si="37"/>
        <v>680.48</v>
      </c>
      <c r="N256" s="39"/>
      <c r="O256" s="39"/>
      <c r="P256" s="39"/>
      <c r="Q256" s="37"/>
      <c r="R256" s="37"/>
      <c r="S256" s="47">
        <v>1</v>
      </c>
      <c r="T256" s="14">
        <f t="shared" si="39"/>
        <v>680.48</v>
      </c>
      <c r="U256" s="37" t="s">
        <v>45</v>
      </c>
      <c r="V256" s="49">
        <f t="shared" ref="V256:V258" si="48">(MID(U256,8,4)-LEFT(U256,4))*12+RIGHT(U256,2)-MID(U256,5,2)+1</f>
        <v>14</v>
      </c>
    </row>
    <row r="257" ht="24.9" customHeight="1" spans="1:22">
      <c r="A257" s="12">
        <v>252</v>
      </c>
      <c r="B257" s="18"/>
      <c r="C257" s="13" t="s">
        <v>858</v>
      </c>
      <c r="D257" s="13" t="s">
        <v>37</v>
      </c>
      <c r="E257" s="25" t="s">
        <v>859</v>
      </c>
      <c r="F257" s="25" t="s">
        <v>857</v>
      </c>
      <c r="G257" s="14" t="s">
        <v>40</v>
      </c>
      <c r="H257" s="23">
        <v>4253</v>
      </c>
      <c r="I257" s="39"/>
      <c r="J257" s="14">
        <f t="shared" si="38"/>
        <v>680.48</v>
      </c>
      <c r="K257" s="39"/>
      <c r="L257" s="39"/>
      <c r="M257" s="37">
        <f t="shared" si="37"/>
        <v>680.48</v>
      </c>
      <c r="N257" s="39"/>
      <c r="O257" s="39"/>
      <c r="P257" s="39"/>
      <c r="Q257" s="37"/>
      <c r="R257" s="37"/>
      <c r="S257" s="47">
        <v>1</v>
      </c>
      <c r="T257" s="14">
        <f t="shared" si="39"/>
        <v>680.48</v>
      </c>
      <c r="U257" s="37" t="s">
        <v>45</v>
      </c>
      <c r="V257" s="49">
        <f t="shared" si="48"/>
        <v>14</v>
      </c>
    </row>
    <row r="258" ht="24.9" customHeight="1" spans="1:22">
      <c r="A258" s="12">
        <v>253</v>
      </c>
      <c r="B258" s="19"/>
      <c r="C258" s="13" t="s">
        <v>860</v>
      </c>
      <c r="D258" s="13" t="s">
        <v>37</v>
      </c>
      <c r="E258" s="25" t="s">
        <v>861</v>
      </c>
      <c r="F258" s="25" t="s">
        <v>862</v>
      </c>
      <c r="G258" s="14" t="s">
        <v>40</v>
      </c>
      <c r="H258" s="23">
        <v>4253</v>
      </c>
      <c r="I258" s="39"/>
      <c r="J258" s="14">
        <f t="shared" si="38"/>
        <v>680.48</v>
      </c>
      <c r="K258" s="39"/>
      <c r="L258" s="39"/>
      <c r="M258" s="37">
        <f t="shared" ref="M258:M321" si="49">J258+K258+L258</f>
        <v>680.48</v>
      </c>
      <c r="N258" s="39"/>
      <c r="O258" s="39"/>
      <c r="P258" s="39"/>
      <c r="Q258" s="37"/>
      <c r="R258" s="37"/>
      <c r="S258" s="47">
        <v>1</v>
      </c>
      <c r="T258" s="14">
        <f t="shared" si="39"/>
        <v>680.48</v>
      </c>
      <c r="U258" s="37" t="s">
        <v>130</v>
      </c>
      <c r="V258" s="49">
        <f t="shared" si="48"/>
        <v>11</v>
      </c>
    </row>
    <row r="259" ht="24.9" customHeight="1" spans="1:22">
      <c r="A259" s="12">
        <v>254</v>
      </c>
      <c r="B259" s="16" t="s">
        <v>863</v>
      </c>
      <c r="C259" s="13" t="s">
        <v>864</v>
      </c>
      <c r="D259" s="13" t="s">
        <v>37</v>
      </c>
      <c r="E259" s="25" t="s">
        <v>865</v>
      </c>
      <c r="F259" s="26" t="s">
        <v>866</v>
      </c>
      <c r="G259" s="14" t="s">
        <v>40</v>
      </c>
      <c r="H259" s="32">
        <v>5000</v>
      </c>
      <c r="I259" s="39"/>
      <c r="J259" s="14">
        <f t="shared" si="38"/>
        <v>800</v>
      </c>
      <c r="K259" s="39"/>
      <c r="L259" s="39"/>
      <c r="M259" s="37">
        <f t="shared" si="49"/>
        <v>800</v>
      </c>
      <c r="N259" s="39"/>
      <c r="O259" s="39"/>
      <c r="P259" s="39"/>
      <c r="Q259" s="37"/>
      <c r="R259" s="37"/>
      <c r="S259" s="47">
        <v>1</v>
      </c>
      <c r="T259" s="14">
        <f t="shared" si="39"/>
        <v>800</v>
      </c>
      <c r="U259" s="37" t="s">
        <v>224</v>
      </c>
      <c r="V259" s="49">
        <f t="shared" ref="V259:V263" si="50">(MID(U259,8,4)-LEFT(U259,4))*12+RIGHT(U259,2)-MID(U259,5,2)+1-2</f>
        <v>27</v>
      </c>
    </row>
    <row r="260" ht="24.9" customHeight="1" spans="1:22">
      <c r="A260" s="12">
        <v>255</v>
      </c>
      <c r="B260" s="18"/>
      <c r="C260" s="13" t="s">
        <v>867</v>
      </c>
      <c r="D260" s="13" t="s">
        <v>37</v>
      </c>
      <c r="E260" s="25" t="s">
        <v>868</v>
      </c>
      <c r="F260" s="26" t="s">
        <v>869</v>
      </c>
      <c r="G260" s="14" t="s">
        <v>40</v>
      </c>
      <c r="H260" s="23">
        <v>4253</v>
      </c>
      <c r="I260" s="39"/>
      <c r="J260" s="14">
        <f t="shared" si="38"/>
        <v>680.48</v>
      </c>
      <c r="K260" s="39"/>
      <c r="L260" s="39"/>
      <c r="M260" s="37">
        <f t="shared" si="49"/>
        <v>680.48</v>
      </c>
      <c r="N260" s="39"/>
      <c r="O260" s="39"/>
      <c r="P260" s="39"/>
      <c r="Q260" s="37"/>
      <c r="R260" s="37"/>
      <c r="S260" s="47">
        <v>1</v>
      </c>
      <c r="T260" s="14">
        <f t="shared" si="39"/>
        <v>680.48</v>
      </c>
      <c r="U260" s="37" t="s">
        <v>224</v>
      </c>
      <c r="V260" s="49">
        <f t="shared" si="50"/>
        <v>27</v>
      </c>
    </row>
    <row r="261" ht="24.9" customHeight="1" spans="1:22">
      <c r="A261" s="12">
        <v>256</v>
      </c>
      <c r="B261" s="18"/>
      <c r="C261" s="13" t="s">
        <v>870</v>
      </c>
      <c r="D261" s="13" t="s">
        <v>30</v>
      </c>
      <c r="E261" s="25" t="s">
        <v>871</v>
      </c>
      <c r="F261" s="56" t="s">
        <v>872</v>
      </c>
      <c r="G261" s="14" t="s">
        <v>40</v>
      </c>
      <c r="H261" s="23">
        <v>4253</v>
      </c>
      <c r="I261" s="39"/>
      <c r="J261" s="14">
        <f t="shared" si="38"/>
        <v>680.48</v>
      </c>
      <c r="K261" s="39"/>
      <c r="L261" s="39"/>
      <c r="M261" s="37">
        <f t="shared" si="49"/>
        <v>680.48</v>
      </c>
      <c r="N261" s="39"/>
      <c r="O261" s="39"/>
      <c r="P261" s="39"/>
      <c r="Q261" s="37"/>
      <c r="R261" s="37"/>
      <c r="S261" s="47">
        <v>1</v>
      </c>
      <c r="T261" s="14">
        <f t="shared" si="39"/>
        <v>680.48</v>
      </c>
      <c r="U261" s="37" t="s">
        <v>224</v>
      </c>
      <c r="V261" s="49">
        <f t="shared" si="50"/>
        <v>27</v>
      </c>
    </row>
    <row r="262" ht="24.9" customHeight="1" spans="1:22">
      <c r="A262" s="12">
        <v>257</v>
      </c>
      <c r="B262" s="18"/>
      <c r="C262" s="13" t="s">
        <v>873</v>
      </c>
      <c r="D262" s="13" t="s">
        <v>37</v>
      </c>
      <c r="E262" s="25" t="s">
        <v>874</v>
      </c>
      <c r="F262" s="26" t="s">
        <v>875</v>
      </c>
      <c r="G262" s="14" t="s">
        <v>40</v>
      </c>
      <c r="H262" s="23">
        <v>4253</v>
      </c>
      <c r="I262" s="39"/>
      <c r="J262" s="14">
        <f t="shared" ref="J262:J325" si="51">H262*0.16</f>
        <v>680.48</v>
      </c>
      <c r="K262" s="39"/>
      <c r="L262" s="39"/>
      <c r="M262" s="37">
        <f t="shared" si="49"/>
        <v>680.48</v>
      </c>
      <c r="N262" s="39"/>
      <c r="O262" s="39"/>
      <c r="P262" s="39"/>
      <c r="Q262" s="37"/>
      <c r="R262" s="37"/>
      <c r="S262" s="47">
        <v>1</v>
      </c>
      <c r="T262" s="14">
        <f t="shared" ref="T262:T325" si="52">M262+Q262</f>
        <v>680.48</v>
      </c>
      <c r="U262" s="37" t="s">
        <v>224</v>
      </c>
      <c r="V262" s="49">
        <f t="shared" si="50"/>
        <v>27</v>
      </c>
    </row>
    <row r="263" ht="24.9" customHeight="1" spans="1:22">
      <c r="A263" s="12">
        <v>258</v>
      </c>
      <c r="B263" s="18"/>
      <c r="C263" s="13" t="s">
        <v>876</v>
      </c>
      <c r="D263" s="13" t="s">
        <v>30</v>
      </c>
      <c r="E263" s="25" t="s">
        <v>877</v>
      </c>
      <c r="F263" s="26" t="s">
        <v>878</v>
      </c>
      <c r="G263" s="14" t="s">
        <v>40</v>
      </c>
      <c r="H263" s="23">
        <v>4253</v>
      </c>
      <c r="I263" s="39"/>
      <c r="J263" s="14">
        <f t="shared" si="51"/>
        <v>680.48</v>
      </c>
      <c r="K263" s="39"/>
      <c r="L263" s="39"/>
      <c r="M263" s="37">
        <f t="shared" si="49"/>
        <v>680.48</v>
      </c>
      <c r="N263" s="39"/>
      <c r="O263" s="39"/>
      <c r="P263" s="39"/>
      <c r="Q263" s="37"/>
      <c r="R263" s="37"/>
      <c r="S263" s="47">
        <v>1</v>
      </c>
      <c r="T263" s="14">
        <f t="shared" si="52"/>
        <v>680.48</v>
      </c>
      <c r="U263" s="37" t="s">
        <v>224</v>
      </c>
      <c r="V263" s="49">
        <f t="shared" si="50"/>
        <v>27</v>
      </c>
    </row>
    <row r="264" ht="24.9" customHeight="1" spans="1:22">
      <c r="A264" s="12">
        <v>259</v>
      </c>
      <c r="B264" s="18"/>
      <c r="C264" s="13" t="s">
        <v>879</v>
      </c>
      <c r="D264" s="13" t="s">
        <v>37</v>
      </c>
      <c r="E264" s="25" t="s">
        <v>880</v>
      </c>
      <c r="F264" s="26" t="s">
        <v>881</v>
      </c>
      <c r="G264" s="14" t="s">
        <v>40</v>
      </c>
      <c r="H264" s="23">
        <v>4253</v>
      </c>
      <c r="I264" s="39"/>
      <c r="J264" s="14">
        <f t="shared" si="51"/>
        <v>680.48</v>
      </c>
      <c r="K264" s="39"/>
      <c r="L264" s="39"/>
      <c r="M264" s="37">
        <f t="shared" si="49"/>
        <v>680.48</v>
      </c>
      <c r="N264" s="39"/>
      <c r="O264" s="39"/>
      <c r="P264" s="39"/>
      <c r="Q264" s="37"/>
      <c r="R264" s="37"/>
      <c r="S264" s="47">
        <v>1</v>
      </c>
      <c r="T264" s="14">
        <f t="shared" si="52"/>
        <v>680.48</v>
      </c>
      <c r="U264" s="37" t="s">
        <v>123</v>
      </c>
      <c r="V264" s="49">
        <f t="shared" ref="V264:V266" si="53">(MID(U264,8,4)-LEFT(U264,4))*12+RIGHT(U264,2)-MID(U264,5,2)+1-1</f>
        <v>14</v>
      </c>
    </row>
    <row r="265" ht="24.9" customHeight="1" spans="1:22">
      <c r="A265" s="12">
        <v>260</v>
      </c>
      <c r="B265" s="18"/>
      <c r="C265" s="13" t="s">
        <v>882</v>
      </c>
      <c r="D265" s="13" t="s">
        <v>37</v>
      </c>
      <c r="E265" s="25" t="s">
        <v>883</v>
      </c>
      <c r="F265" s="26" t="s">
        <v>884</v>
      </c>
      <c r="G265" s="14" t="s">
        <v>40</v>
      </c>
      <c r="H265" s="23">
        <v>4253</v>
      </c>
      <c r="I265" s="39"/>
      <c r="J265" s="14">
        <f t="shared" si="51"/>
        <v>680.48</v>
      </c>
      <c r="K265" s="39"/>
      <c r="L265" s="39"/>
      <c r="M265" s="37">
        <f t="shared" si="49"/>
        <v>680.48</v>
      </c>
      <c r="N265" s="39"/>
      <c r="O265" s="39"/>
      <c r="P265" s="39"/>
      <c r="Q265" s="37"/>
      <c r="R265" s="37"/>
      <c r="S265" s="47">
        <v>1</v>
      </c>
      <c r="T265" s="14">
        <f t="shared" si="52"/>
        <v>680.48</v>
      </c>
      <c r="U265" s="37" t="s">
        <v>45</v>
      </c>
      <c r="V265" s="49">
        <f t="shared" si="53"/>
        <v>13</v>
      </c>
    </row>
    <row r="266" ht="24.9" customHeight="1" spans="1:22">
      <c r="A266" s="12">
        <v>261</v>
      </c>
      <c r="B266" s="18"/>
      <c r="C266" s="13" t="s">
        <v>885</v>
      </c>
      <c r="D266" s="13" t="s">
        <v>30</v>
      </c>
      <c r="E266" s="25" t="s">
        <v>877</v>
      </c>
      <c r="F266" s="26" t="s">
        <v>886</v>
      </c>
      <c r="G266" s="14" t="s">
        <v>40</v>
      </c>
      <c r="H266" s="23">
        <v>4253</v>
      </c>
      <c r="I266" s="39"/>
      <c r="J266" s="14">
        <f t="shared" si="51"/>
        <v>680.48</v>
      </c>
      <c r="K266" s="39"/>
      <c r="L266" s="39"/>
      <c r="M266" s="37">
        <f t="shared" si="49"/>
        <v>680.48</v>
      </c>
      <c r="N266" s="39"/>
      <c r="O266" s="39"/>
      <c r="P266" s="39"/>
      <c r="Q266" s="37"/>
      <c r="R266" s="37"/>
      <c r="S266" s="47">
        <v>1</v>
      </c>
      <c r="T266" s="14">
        <f t="shared" si="52"/>
        <v>680.48</v>
      </c>
      <c r="U266" s="37" t="s">
        <v>45</v>
      </c>
      <c r="V266" s="49">
        <f t="shared" si="53"/>
        <v>13</v>
      </c>
    </row>
    <row r="267" ht="24.9" customHeight="1" spans="1:22">
      <c r="A267" s="12">
        <v>262</v>
      </c>
      <c r="B267" s="16" t="s">
        <v>887</v>
      </c>
      <c r="C267" s="13" t="s">
        <v>888</v>
      </c>
      <c r="D267" s="13" t="s">
        <v>37</v>
      </c>
      <c r="E267" s="25" t="s">
        <v>889</v>
      </c>
      <c r="F267" s="17" t="s">
        <v>890</v>
      </c>
      <c r="G267" s="14" t="s">
        <v>40</v>
      </c>
      <c r="H267" s="32">
        <v>4253</v>
      </c>
      <c r="I267" s="39"/>
      <c r="J267" s="14">
        <f t="shared" si="51"/>
        <v>680.48</v>
      </c>
      <c r="K267" s="39"/>
      <c r="L267" s="39"/>
      <c r="M267" s="37">
        <f t="shared" si="49"/>
        <v>680.48</v>
      </c>
      <c r="N267" s="39"/>
      <c r="O267" s="39"/>
      <c r="P267" s="39"/>
      <c r="Q267" s="37"/>
      <c r="R267" s="37"/>
      <c r="S267" s="47">
        <v>1</v>
      </c>
      <c r="T267" s="14">
        <f t="shared" si="52"/>
        <v>680.48</v>
      </c>
      <c r="U267" s="37" t="s">
        <v>823</v>
      </c>
      <c r="V267" s="49">
        <f t="shared" ref="V267:V290" si="54">(MID(U267,8,4)-LEFT(U267,4))*12+RIGHT(U267,2)-MID(U267,5,2)+1</f>
        <v>30</v>
      </c>
    </row>
    <row r="268" ht="24.9" customHeight="1" spans="1:22">
      <c r="A268" s="12">
        <v>263</v>
      </c>
      <c r="B268" s="18"/>
      <c r="C268" s="13" t="s">
        <v>891</v>
      </c>
      <c r="D268" s="22" t="s">
        <v>37</v>
      </c>
      <c r="E268" s="25" t="s">
        <v>892</v>
      </c>
      <c r="F268" s="57" t="s">
        <v>893</v>
      </c>
      <c r="G268" s="14" t="s">
        <v>40</v>
      </c>
      <c r="H268" s="32">
        <v>4253</v>
      </c>
      <c r="I268" s="39"/>
      <c r="J268" s="14">
        <f t="shared" si="51"/>
        <v>680.48</v>
      </c>
      <c r="K268" s="39"/>
      <c r="L268" s="39"/>
      <c r="M268" s="37">
        <f t="shared" si="49"/>
        <v>680.48</v>
      </c>
      <c r="N268" s="39"/>
      <c r="O268" s="39"/>
      <c r="P268" s="39"/>
      <c r="Q268" s="37"/>
      <c r="R268" s="37"/>
      <c r="S268" s="47">
        <v>1</v>
      </c>
      <c r="T268" s="14">
        <f t="shared" si="52"/>
        <v>680.48</v>
      </c>
      <c r="U268" s="37" t="s">
        <v>93</v>
      </c>
      <c r="V268" s="49">
        <f t="shared" si="54"/>
        <v>32</v>
      </c>
    </row>
    <row r="269" ht="24.9" customHeight="1" spans="1:22">
      <c r="A269" s="12">
        <v>264</v>
      </c>
      <c r="B269" s="18"/>
      <c r="C269" s="13" t="s">
        <v>894</v>
      </c>
      <c r="D269" s="13" t="s">
        <v>30</v>
      </c>
      <c r="E269" s="25" t="s">
        <v>895</v>
      </c>
      <c r="F269" s="26" t="s">
        <v>896</v>
      </c>
      <c r="G269" s="14" t="s">
        <v>40</v>
      </c>
      <c r="H269" s="32">
        <v>4253</v>
      </c>
      <c r="I269" s="39"/>
      <c r="J269" s="14">
        <f t="shared" si="51"/>
        <v>680.48</v>
      </c>
      <c r="K269" s="39"/>
      <c r="L269" s="39"/>
      <c r="M269" s="37">
        <f t="shared" si="49"/>
        <v>680.48</v>
      </c>
      <c r="N269" s="39"/>
      <c r="O269" s="39"/>
      <c r="P269" s="39"/>
      <c r="Q269" s="37"/>
      <c r="R269" s="37"/>
      <c r="S269" s="47">
        <v>1</v>
      </c>
      <c r="T269" s="14">
        <f t="shared" si="52"/>
        <v>680.48</v>
      </c>
      <c r="U269" s="37" t="s">
        <v>231</v>
      </c>
      <c r="V269" s="49">
        <f t="shared" si="54"/>
        <v>26</v>
      </c>
    </row>
    <row r="270" ht="24.9" customHeight="1" spans="1:22">
      <c r="A270" s="12">
        <v>265</v>
      </c>
      <c r="B270" s="18"/>
      <c r="C270" s="13" t="s">
        <v>897</v>
      </c>
      <c r="D270" s="13" t="s">
        <v>37</v>
      </c>
      <c r="E270" s="25" t="s">
        <v>898</v>
      </c>
      <c r="F270" s="26" t="s">
        <v>899</v>
      </c>
      <c r="G270" s="14" t="s">
        <v>40</v>
      </c>
      <c r="H270" s="32">
        <v>4253</v>
      </c>
      <c r="I270" s="39"/>
      <c r="J270" s="14">
        <f t="shared" si="51"/>
        <v>680.48</v>
      </c>
      <c r="K270" s="39"/>
      <c r="L270" s="39"/>
      <c r="M270" s="37">
        <f t="shared" si="49"/>
        <v>680.48</v>
      </c>
      <c r="N270" s="39"/>
      <c r="O270" s="39"/>
      <c r="P270" s="39"/>
      <c r="Q270" s="37"/>
      <c r="R270" s="37"/>
      <c r="S270" s="47">
        <v>1</v>
      </c>
      <c r="T270" s="14">
        <f t="shared" si="52"/>
        <v>680.48</v>
      </c>
      <c r="U270" s="37" t="s">
        <v>283</v>
      </c>
      <c r="V270" s="49">
        <f t="shared" si="54"/>
        <v>24</v>
      </c>
    </row>
    <row r="271" ht="24.9" customHeight="1" spans="1:22">
      <c r="A271" s="12">
        <v>266</v>
      </c>
      <c r="B271" s="18"/>
      <c r="C271" s="13" t="s">
        <v>900</v>
      </c>
      <c r="D271" s="22" t="s">
        <v>37</v>
      </c>
      <c r="E271" s="25" t="s">
        <v>901</v>
      </c>
      <c r="F271" s="26" t="s">
        <v>902</v>
      </c>
      <c r="G271" s="14" t="s">
        <v>40</v>
      </c>
      <c r="H271" s="32">
        <v>4253</v>
      </c>
      <c r="I271" s="39"/>
      <c r="J271" s="14">
        <f t="shared" si="51"/>
        <v>680.48</v>
      </c>
      <c r="K271" s="39"/>
      <c r="L271" s="39"/>
      <c r="M271" s="37">
        <f t="shared" si="49"/>
        <v>680.48</v>
      </c>
      <c r="N271" s="39"/>
      <c r="O271" s="39"/>
      <c r="P271" s="39"/>
      <c r="Q271" s="37"/>
      <c r="R271" s="37"/>
      <c r="S271" s="47">
        <v>1</v>
      </c>
      <c r="T271" s="14">
        <f t="shared" si="52"/>
        <v>680.48</v>
      </c>
      <c r="U271" s="37" t="s">
        <v>283</v>
      </c>
      <c r="V271" s="49">
        <f t="shared" si="54"/>
        <v>24</v>
      </c>
    </row>
    <row r="272" ht="24.9" customHeight="1" spans="1:22">
      <c r="A272" s="12">
        <v>267</v>
      </c>
      <c r="B272" s="18"/>
      <c r="C272" s="13" t="s">
        <v>903</v>
      </c>
      <c r="D272" s="13" t="s">
        <v>37</v>
      </c>
      <c r="E272" s="25" t="s">
        <v>73</v>
      </c>
      <c r="F272" s="57" t="s">
        <v>904</v>
      </c>
      <c r="G272" s="14" t="s">
        <v>40</v>
      </c>
      <c r="H272" s="32">
        <v>4253</v>
      </c>
      <c r="I272" s="39"/>
      <c r="J272" s="14">
        <f t="shared" si="51"/>
        <v>680.48</v>
      </c>
      <c r="K272" s="39"/>
      <c r="L272" s="39"/>
      <c r="M272" s="37">
        <f t="shared" si="49"/>
        <v>680.48</v>
      </c>
      <c r="N272" s="39"/>
      <c r="O272" s="39"/>
      <c r="P272" s="39"/>
      <c r="Q272" s="37"/>
      <c r="R272" s="37"/>
      <c r="S272" s="47">
        <v>1</v>
      </c>
      <c r="T272" s="14">
        <f t="shared" si="52"/>
        <v>680.48</v>
      </c>
      <c r="U272" s="37" t="s">
        <v>283</v>
      </c>
      <c r="V272" s="49">
        <f t="shared" si="54"/>
        <v>24</v>
      </c>
    </row>
    <row r="273" ht="24.9" customHeight="1" spans="1:22">
      <c r="A273" s="12">
        <v>268</v>
      </c>
      <c r="B273" s="18"/>
      <c r="C273" s="13" t="s">
        <v>905</v>
      </c>
      <c r="D273" s="13" t="s">
        <v>37</v>
      </c>
      <c r="E273" s="25" t="s">
        <v>906</v>
      </c>
      <c r="F273" s="57" t="s">
        <v>907</v>
      </c>
      <c r="G273" s="14" t="s">
        <v>40</v>
      </c>
      <c r="H273" s="32">
        <v>4253</v>
      </c>
      <c r="I273" s="39"/>
      <c r="J273" s="14">
        <f t="shared" si="51"/>
        <v>680.48</v>
      </c>
      <c r="K273" s="39"/>
      <c r="L273" s="39"/>
      <c r="M273" s="37">
        <f t="shared" si="49"/>
        <v>680.48</v>
      </c>
      <c r="N273" s="39"/>
      <c r="O273" s="39"/>
      <c r="P273" s="39"/>
      <c r="Q273" s="37"/>
      <c r="R273" s="37"/>
      <c r="S273" s="47">
        <v>1</v>
      </c>
      <c r="T273" s="14">
        <f t="shared" si="52"/>
        <v>680.48</v>
      </c>
      <c r="U273" s="37" t="s">
        <v>135</v>
      </c>
      <c r="V273" s="49">
        <f t="shared" si="54"/>
        <v>19</v>
      </c>
    </row>
    <row r="274" ht="24.9" customHeight="1" spans="1:22">
      <c r="A274" s="12">
        <v>269</v>
      </c>
      <c r="B274" s="18"/>
      <c r="C274" s="13" t="s">
        <v>908</v>
      </c>
      <c r="D274" s="13" t="s">
        <v>37</v>
      </c>
      <c r="E274" s="25" t="s">
        <v>909</v>
      </c>
      <c r="F274" s="17" t="s">
        <v>910</v>
      </c>
      <c r="G274" s="14" t="s">
        <v>40</v>
      </c>
      <c r="H274" s="32">
        <v>4253</v>
      </c>
      <c r="I274" s="39"/>
      <c r="J274" s="14">
        <f t="shared" si="51"/>
        <v>680.48</v>
      </c>
      <c r="K274" s="39"/>
      <c r="L274" s="39"/>
      <c r="M274" s="37">
        <f t="shared" si="49"/>
        <v>680.48</v>
      </c>
      <c r="N274" s="39"/>
      <c r="O274" s="39"/>
      <c r="P274" s="39"/>
      <c r="Q274" s="37"/>
      <c r="R274" s="37"/>
      <c r="S274" s="47">
        <v>1</v>
      </c>
      <c r="T274" s="14">
        <f t="shared" si="52"/>
        <v>680.48</v>
      </c>
      <c r="U274" s="37" t="s">
        <v>135</v>
      </c>
      <c r="V274" s="49">
        <f t="shared" si="54"/>
        <v>19</v>
      </c>
    </row>
    <row r="275" ht="24.9" customHeight="1" spans="1:22">
      <c r="A275" s="12">
        <v>270</v>
      </c>
      <c r="B275" s="18"/>
      <c r="C275" s="13" t="s">
        <v>911</v>
      </c>
      <c r="D275" s="13" t="s">
        <v>37</v>
      </c>
      <c r="E275" s="25" t="s">
        <v>912</v>
      </c>
      <c r="F275" s="57" t="s">
        <v>913</v>
      </c>
      <c r="G275" s="14" t="s">
        <v>40</v>
      </c>
      <c r="H275" s="32">
        <v>4253</v>
      </c>
      <c r="I275" s="39"/>
      <c r="J275" s="14">
        <f t="shared" si="51"/>
        <v>680.48</v>
      </c>
      <c r="K275" s="39"/>
      <c r="L275" s="39"/>
      <c r="M275" s="37">
        <f t="shared" si="49"/>
        <v>680.48</v>
      </c>
      <c r="N275" s="39"/>
      <c r="O275" s="39"/>
      <c r="P275" s="39"/>
      <c r="Q275" s="37"/>
      <c r="R275" s="37"/>
      <c r="S275" s="47">
        <v>1</v>
      </c>
      <c r="T275" s="14">
        <f t="shared" si="52"/>
        <v>680.48</v>
      </c>
      <c r="U275" s="37" t="s">
        <v>135</v>
      </c>
      <c r="V275" s="49">
        <f t="shared" si="54"/>
        <v>19</v>
      </c>
    </row>
    <row r="276" ht="24.9" customHeight="1" spans="1:22">
      <c r="A276" s="12">
        <v>271</v>
      </c>
      <c r="B276" s="18"/>
      <c r="C276" s="13" t="s">
        <v>914</v>
      </c>
      <c r="D276" s="13" t="s">
        <v>37</v>
      </c>
      <c r="E276" s="25" t="s">
        <v>915</v>
      </c>
      <c r="F276" s="17" t="s">
        <v>916</v>
      </c>
      <c r="G276" s="14" t="s">
        <v>40</v>
      </c>
      <c r="H276" s="32">
        <v>4253</v>
      </c>
      <c r="I276" s="39"/>
      <c r="J276" s="14">
        <f t="shared" si="51"/>
        <v>680.48</v>
      </c>
      <c r="K276" s="39"/>
      <c r="L276" s="39"/>
      <c r="M276" s="37">
        <f t="shared" si="49"/>
        <v>680.48</v>
      </c>
      <c r="N276" s="39"/>
      <c r="O276" s="39"/>
      <c r="P276" s="39"/>
      <c r="Q276" s="37"/>
      <c r="R276" s="37"/>
      <c r="S276" s="47">
        <v>1</v>
      </c>
      <c r="T276" s="14">
        <f t="shared" si="52"/>
        <v>680.48</v>
      </c>
      <c r="U276" s="37" t="s">
        <v>308</v>
      </c>
      <c r="V276" s="49">
        <f t="shared" si="54"/>
        <v>18</v>
      </c>
    </row>
    <row r="277" ht="24.9" customHeight="1" spans="1:22">
      <c r="A277" s="12">
        <v>272</v>
      </c>
      <c r="B277" s="18"/>
      <c r="C277" s="13" t="s">
        <v>917</v>
      </c>
      <c r="D277" s="13" t="s">
        <v>37</v>
      </c>
      <c r="E277" s="25" t="s">
        <v>918</v>
      </c>
      <c r="F277" s="17" t="s">
        <v>919</v>
      </c>
      <c r="G277" s="14" t="s">
        <v>40</v>
      </c>
      <c r="H277" s="32">
        <v>4253</v>
      </c>
      <c r="I277" s="39"/>
      <c r="J277" s="14">
        <f t="shared" si="51"/>
        <v>680.48</v>
      </c>
      <c r="K277" s="39"/>
      <c r="L277" s="39"/>
      <c r="M277" s="37">
        <f t="shared" si="49"/>
        <v>680.48</v>
      </c>
      <c r="N277" s="39"/>
      <c r="O277" s="39"/>
      <c r="P277" s="39"/>
      <c r="Q277" s="37"/>
      <c r="R277" s="37"/>
      <c r="S277" s="47">
        <v>1</v>
      </c>
      <c r="T277" s="14">
        <f t="shared" si="52"/>
        <v>680.48</v>
      </c>
      <c r="U277" s="37" t="s">
        <v>123</v>
      </c>
      <c r="V277" s="49">
        <f t="shared" si="54"/>
        <v>15</v>
      </c>
    </row>
    <row r="278" ht="24.9" customHeight="1" spans="1:22">
      <c r="A278" s="12">
        <v>273</v>
      </c>
      <c r="B278" s="18"/>
      <c r="C278" s="13" t="s">
        <v>920</v>
      </c>
      <c r="D278" s="13" t="s">
        <v>37</v>
      </c>
      <c r="E278" s="25" t="s">
        <v>921</v>
      </c>
      <c r="F278" s="15" t="s">
        <v>922</v>
      </c>
      <c r="G278" s="14" t="s">
        <v>40</v>
      </c>
      <c r="H278" s="32">
        <v>4253</v>
      </c>
      <c r="I278" s="39"/>
      <c r="J278" s="14">
        <f t="shared" si="51"/>
        <v>680.48</v>
      </c>
      <c r="K278" s="39"/>
      <c r="L278" s="39"/>
      <c r="M278" s="37">
        <f t="shared" si="49"/>
        <v>680.48</v>
      </c>
      <c r="N278" s="39"/>
      <c r="O278" s="39"/>
      <c r="P278" s="39"/>
      <c r="Q278" s="37"/>
      <c r="R278" s="37"/>
      <c r="S278" s="47">
        <v>1</v>
      </c>
      <c r="T278" s="14">
        <f t="shared" si="52"/>
        <v>680.48</v>
      </c>
      <c r="U278" s="37" t="s">
        <v>123</v>
      </c>
      <c r="V278" s="49">
        <f t="shared" si="54"/>
        <v>15</v>
      </c>
    </row>
    <row r="279" ht="24.9" customHeight="1" spans="1:22">
      <c r="A279" s="12">
        <v>274</v>
      </c>
      <c r="B279" s="18"/>
      <c r="C279" s="13" t="s">
        <v>923</v>
      </c>
      <c r="D279" s="13" t="s">
        <v>37</v>
      </c>
      <c r="E279" s="25" t="s">
        <v>924</v>
      </c>
      <c r="F279" s="57" t="s">
        <v>925</v>
      </c>
      <c r="G279" s="14" t="s">
        <v>40</v>
      </c>
      <c r="H279" s="32">
        <v>4253</v>
      </c>
      <c r="I279" s="39"/>
      <c r="J279" s="14">
        <f t="shared" si="51"/>
        <v>680.48</v>
      </c>
      <c r="K279" s="39"/>
      <c r="L279" s="39"/>
      <c r="M279" s="37">
        <f t="shared" si="49"/>
        <v>680.48</v>
      </c>
      <c r="N279" s="39"/>
      <c r="O279" s="39"/>
      <c r="P279" s="39"/>
      <c r="Q279" s="37"/>
      <c r="R279" s="37"/>
      <c r="S279" s="47">
        <v>1</v>
      </c>
      <c r="T279" s="14">
        <f t="shared" si="52"/>
        <v>680.48</v>
      </c>
      <c r="U279" s="37" t="s">
        <v>123</v>
      </c>
      <c r="V279" s="49">
        <f t="shared" si="54"/>
        <v>15</v>
      </c>
    </row>
    <row r="280" ht="24.9" customHeight="1" spans="1:22">
      <c r="A280" s="12">
        <v>275</v>
      </c>
      <c r="B280" s="18"/>
      <c r="C280" s="13" t="s">
        <v>926</v>
      </c>
      <c r="D280" s="13" t="s">
        <v>30</v>
      </c>
      <c r="E280" s="25" t="s">
        <v>927</v>
      </c>
      <c r="F280" s="57" t="s">
        <v>928</v>
      </c>
      <c r="G280" s="14" t="s">
        <v>40</v>
      </c>
      <c r="H280" s="32">
        <v>4253</v>
      </c>
      <c r="I280" s="39"/>
      <c r="J280" s="14">
        <f t="shared" si="51"/>
        <v>680.48</v>
      </c>
      <c r="K280" s="39"/>
      <c r="L280" s="39"/>
      <c r="M280" s="37">
        <f t="shared" si="49"/>
        <v>680.48</v>
      </c>
      <c r="N280" s="39"/>
      <c r="O280" s="39"/>
      <c r="P280" s="39"/>
      <c r="Q280" s="37"/>
      <c r="R280" s="37"/>
      <c r="S280" s="47">
        <v>1</v>
      </c>
      <c r="T280" s="14">
        <f t="shared" si="52"/>
        <v>680.48</v>
      </c>
      <c r="U280" s="37" t="s">
        <v>123</v>
      </c>
      <c r="V280" s="49">
        <f t="shared" si="54"/>
        <v>15</v>
      </c>
    </row>
    <row r="281" ht="24.9" customHeight="1" spans="1:22">
      <c r="A281" s="12">
        <v>276</v>
      </c>
      <c r="B281" s="18"/>
      <c r="C281" s="13" t="s">
        <v>929</v>
      </c>
      <c r="D281" s="13" t="s">
        <v>37</v>
      </c>
      <c r="E281" s="25" t="s">
        <v>930</v>
      </c>
      <c r="F281" s="17" t="s">
        <v>931</v>
      </c>
      <c r="G281" s="14" t="s">
        <v>40</v>
      </c>
      <c r="H281" s="32">
        <v>4495</v>
      </c>
      <c r="I281" s="39"/>
      <c r="J281" s="14">
        <f t="shared" si="51"/>
        <v>719.2</v>
      </c>
      <c r="K281" s="39"/>
      <c r="L281" s="39"/>
      <c r="M281" s="37">
        <f t="shared" si="49"/>
        <v>719.2</v>
      </c>
      <c r="N281" s="39"/>
      <c r="O281" s="39"/>
      <c r="P281" s="39"/>
      <c r="Q281" s="37"/>
      <c r="R281" s="37"/>
      <c r="S281" s="47">
        <v>1</v>
      </c>
      <c r="T281" s="14">
        <f t="shared" si="52"/>
        <v>719.2</v>
      </c>
      <c r="U281" s="37" t="s">
        <v>123</v>
      </c>
      <c r="V281" s="49">
        <f t="shared" si="54"/>
        <v>15</v>
      </c>
    </row>
    <row r="282" ht="24.9" customHeight="1" spans="1:22">
      <c r="A282" s="12">
        <v>277</v>
      </c>
      <c r="B282" s="18"/>
      <c r="C282" s="13" t="s">
        <v>932</v>
      </c>
      <c r="D282" s="13" t="s">
        <v>30</v>
      </c>
      <c r="E282" s="25" t="s">
        <v>933</v>
      </c>
      <c r="F282" s="17" t="s">
        <v>934</v>
      </c>
      <c r="G282" s="14" t="s">
        <v>40</v>
      </c>
      <c r="H282" s="32">
        <v>4253</v>
      </c>
      <c r="I282" s="39"/>
      <c r="J282" s="14">
        <f t="shared" si="51"/>
        <v>680.48</v>
      </c>
      <c r="K282" s="39"/>
      <c r="L282" s="39"/>
      <c r="M282" s="37">
        <f t="shared" si="49"/>
        <v>680.48</v>
      </c>
      <c r="N282" s="39"/>
      <c r="O282" s="39"/>
      <c r="P282" s="39"/>
      <c r="Q282" s="37"/>
      <c r="R282" s="37"/>
      <c r="S282" s="47">
        <v>1</v>
      </c>
      <c r="T282" s="14">
        <f t="shared" si="52"/>
        <v>680.48</v>
      </c>
      <c r="U282" s="37" t="s">
        <v>45</v>
      </c>
      <c r="V282" s="49">
        <f t="shared" si="54"/>
        <v>14</v>
      </c>
    </row>
    <row r="283" ht="24.9" customHeight="1" spans="1:22">
      <c r="A283" s="12">
        <v>278</v>
      </c>
      <c r="B283" s="18"/>
      <c r="C283" s="13" t="s">
        <v>935</v>
      </c>
      <c r="D283" s="13" t="s">
        <v>30</v>
      </c>
      <c r="E283" s="25" t="s">
        <v>936</v>
      </c>
      <c r="F283" s="17" t="s">
        <v>937</v>
      </c>
      <c r="G283" s="14" t="s">
        <v>40</v>
      </c>
      <c r="H283" s="32">
        <v>4253</v>
      </c>
      <c r="I283" s="39"/>
      <c r="J283" s="14">
        <f t="shared" si="51"/>
        <v>680.48</v>
      </c>
      <c r="K283" s="39"/>
      <c r="L283" s="39"/>
      <c r="M283" s="37">
        <f t="shared" si="49"/>
        <v>680.48</v>
      </c>
      <c r="N283" s="39"/>
      <c r="O283" s="39"/>
      <c r="P283" s="39"/>
      <c r="Q283" s="37"/>
      <c r="R283" s="37"/>
      <c r="S283" s="47">
        <v>1</v>
      </c>
      <c r="T283" s="14">
        <f t="shared" si="52"/>
        <v>680.48</v>
      </c>
      <c r="U283" s="37" t="s">
        <v>45</v>
      </c>
      <c r="V283" s="49">
        <f t="shared" si="54"/>
        <v>14</v>
      </c>
    </row>
    <row r="284" ht="24.9" customHeight="1" spans="1:22">
      <c r="A284" s="12">
        <v>279</v>
      </c>
      <c r="B284" s="18"/>
      <c r="C284" s="13" t="s">
        <v>938</v>
      </c>
      <c r="D284" s="13" t="s">
        <v>30</v>
      </c>
      <c r="E284" s="25" t="s">
        <v>939</v>
      </c>
      <c r="F284" s="57" t="s">
        <v>940</v>
      </c>
      <c r="G284" s="14" t="s">
        <v>40</v>
      </c>
      <c r="H284" s="32">
        <v>4253</v>
      </c>
      <c r="I284" s="39"/>
      <c r="J284" s="14">
        <f t="shared" si="51"/>
        <v>680.48</v>
      </c>
      <c r="K284" s="39"/>
      <c r="L284" s="39"/>
      <c r="M284" s="37">
        <f t="shared" si="49"/>
        <v>680.48</v>
      </c>
      <c r="N284" s="39"/>
      <c r="O284" s="39"/>
      <c r="P284" s="39"/>
      <c r="Q284" s="37"/>
      <c r="R284" s="37"/>
      <c r="S284" s="47">
        <v>1</v>
      </c>
      <c r="T284" s="14">
        <f t="shared" si="52"/>
        <v>680.48</v>
      </c>
      <c r="U284" s="37" t="s">
        <v>45</v>
      </c>
      <c r="V284" s="49">
        <f t="shared" si="54"/>
        <v>14</v>
      </c>
    </row>
    <row r="285" ht="24.9" customHeight="1" spans="1:22">
      <c r="A285" s="12">
        <v>280</v>
      </c>
      <c r="B285" s="18"/>
      <c r="C285" s="13" t="s">
        <v>941</v>
      </c>
      <c r="D285" s="13" t="s">
        <v>30</v>
      </c>
      <c r="E285" s="25" t="s">
        <v>942</v>
      </c>
      <c r="F285" s="15" t="s">
        <v>943</v>
      </c>
      <c r="G285" s="14" t="s">
        <v>40</v>
      </c>
      <c r="H285" s="32">
        <v>4253</v>
      </c>
      <c r="I285" s="39"/>
      <c r="J285" s="14">
        <f t="shared" si="51"/>
        <v>680.48</v>
      </c>
      <c r="K285" s="39"/>
      <c r="L285" s="39"/>
      <c r="M285" s="37">
        <f t="shared" si="49"/>
        <v>680.48</v>
      </c>
      <c r="N285" s="39"/>
      <c r="O285" s="39"/>
      <c r="P285" s="39"/>
      <c r="Q285" s="37"/>
      <c r="R285" s="37"/>
      <c r="S285" s="47">
        <v>1</v>
      </c>
      <c r="T285" s="14">
        <f t="shared" si="52"/>
        <v>680.48</v>
      </c>
      <c r="U285" s="37" t="s">
        <v>139</v>
      </c>
      <c r="V285" s="49">
        <f t="shared" si="54"/>
        <v>4</v>
      </c>
    </row>
    <row r="286" ht="24.9" customHeight="1" spans="1:22">
      <c r="A286" s="12">
        <v>281</v>
      </c>
      <c r="B286" s="18"/>
      <c r="C286" s="13" t="s">
        <v>944</v>
      </c>
      <c r="D286" s="13" t="s">
        <v>37</v>
      </c>
      <c r="E286" s="25" t="s">
        <v>945</v>
      </c>
      <c r="F286" s="57" t="s">
        <v>946</v>
      </c>
      <c r="G286" s="14" t="s">
        <v>40</v>
      </c>
      <c r="H286" s="32">
        <v>4253</v>
      </c>
      <c r="I286" s="39"/>
      <c r="J286" s="14">
        <f t="shared" si="51"/>
        <v>680.48</v>
      </c>
      <c r="K286" s="39"/>
      <c r="L286" s="39"/>
      <c r="M286" s="37">
        <f t="shared" si="49"/>
        <v>680.48</v>
      </c>
      <c r="N286" s="39"/>
      <c r="O286" s="39"/>
      <c r="P286" s="39"/>
      <c r="Q286" s="37"/>
      <c r="R286" s="37"/>
      <c r="S286" s="47">
        <v>1</v>
      </c>
      <c r="T286" s="14">
        <f t="shared" si="52"/>
        <v>680.48</v>
      </c>
      <c r="U286" s="37" t="s">
        <v>139</v>
      </c>
      <c r="V286" s="49">
        <f t="shared" si="54"/>
        <v>4</v>
      </c>
    </row>
    <row r="287" ht="24.9" customHeight="1" spans="1:22">
      <c r="A287" s="12">
        <v>282</v>
      </c>
      <c r="B287" s="18"/>
      <c r="C287" s="13" t="s">
        <v>947</v>
      </c>
      <c r="D287" s="13" t="s">
        <v>37</v>
      </c>
      <c r="E287" s="25" t="s">
        <v>948</v>
      </c>
      <c r="F287" s="15" t="s">
        <v>949</v>
      </c>
      <c r="G287" s="14" t="s">
        <v>40</v>
      </c>
      <c r="H287" s="32">
        <v>4253</v>
      </c>
      <c r="I287" s="39"/>
      <c r="J287" s="14">
        <f t="shared" si="51"/>
        <v>680.48</v>
      </c>
      <c r="K287" s="39"/>
      <c r="L287" s="39"/>
      <c r="M287" s="37">
        <f t="shared" si="49"/>
        <v>680.48</v>
      </c>
      <c r="N287" s="39"/>
      <c r="O287" s="39"/>
      <c r="P287" s="39"/>
      <c r="Q287" s="37"/>
      <c r="R287" s="37"/>
      <c r="S287" s="47">
        <v>1</v>
      </c>
      <c r="T287" s="14">
        <f t="shared" si="52"/>
        <v>680.48</v>
      </c>
      <c r="U287" s="37" t="s">
        <v>139</v>
      </c>
      <c r="V287" s="49">
        <f t="shared" si="54"/>
        <v>4</v>
      </c>
    </row>
    <row r="288" ht="24.9" customHeight="1" spans="1:22">
      <c r="A288" s="12">
        <v>283</v>
      </c>
      <c r="B288" s="18"/>
      <c r="C288" s="13" t="s">
        <v>950</v>
      </c>
      <c r="D288" s="13" t="s">
        <v>30</v>
      </c>
      <c r="E288" s="25" t="s">
        <v>951</v>
      </c>
      <c r="F288" s="17" t="s">
        <v>952</v>
      </c>
      <c r="G288" s="14" t="s">
        <v>40</v>
      </c>
      <c r="H288" s="32">
        <v>7089</v>
      </c>
      <c r="I288" s="39"/>
      <c r="J288" s="14">
        <f t="shared" si="51"/>
        <v>1134.24</v>
      </c>
      <c r="K288" s="39"/>
      <c r="L288" s="39"/>
      <c r="M288" s="37">
        <f t="shared" si="49"/>
        <v>1134.24</v>
      </c>
      <c r="N288" s="39"/>
      <c r="O288" s="39"/>
      <c r="P288" s="39"/>
      <c r="Q288" s="37"/>
      <c r="R288" s="37"/>
      <c r="S288" s="47">
        <v>1</v>
      </c>
      <c r="T288" s="14">
        <f t="shared" si="52"/>
        <v>1134.24</v>
      </c>
      <c r="U288" s="37" t="s">
        <v>406</v>
      </c>
      <c r="V288" s="49">
        <f t="shared" si="54"/>
        <v>3</v>
      </c>
    </row>
    <row r="289" ht="24.9" customHeight="1" spans="1:22">
      <c r="A289" s="12">
        <v>284</v>
      </c>
      <c r="B289" s="18"/>
      <c r="C289" s="13" t="s">
        <v>953</v>
      </c>
      <c r="D289" s="13" t="s">
        <v>37</v>
      </c>
      <c r="E289" s="25" t="s">
        <v>954</v>
      </c>
      <c r="F289" s="57" t="s">
        <v>955</v>
      </c>
      <c r="G289" s="14" t="s">
        <v>40</v>
      </c>
      <c r="H289" s="32">
        <v>4253</v>
      </c>
      <c r="I289" s="39"/>
      <c r="J289" s="14">
        <f t="shared" si="51"/>
        <v>680.48</v>
      </c>
      <c r="K289" s="39"/>
      <c r="L289" s="39"/>
      <c r="M289" s="37">
        <f t="shared" si="49"/>
        <v>680.48</v>
      </c>
      <c r="N289" s="39"/>
      <c r="O289" s="39"/>
      <c r="P289" s="39"/>
      <c r="Q289" s="37"/>
      <c r="R289" s="37"/>
      <c r="S289" s="47">
        <v>1</v>
      </c>
      <c r="T289" s="14">
        <f t="shared" si="52"/>
        <v>680.48</v>
      </c>
      <c r="U289" s="37" t="s">
        <v>406</v>
      </c>
      <c r="V289" s="49">
        <f t="shared" si="54"/>
        <v>3</v>
      </c>
    </row>
    <row r="290" ht="24.9" customHeight="1" spans="1:22">
      <c r="A290" s="12">
        <v>285</v>
      </c>
      <c r="B290" s="18"/>
      <c r="C290" s="13" t="s">
        <v>956</v>
      </c>
      <c r="D290" s="13" t="s">
        <v>37</v>
      </c>
      <c r="E290" s="25" t="s">
        <v>957</v>
      </c>
      <c r="F290" s="57" t="s">
        <v>958</v>
      </c>
      <c r="G290" s="14" t="s">
        <v>40</v>
      </c>
      <c r="H290" s="32">
        <v>4253</v>
      </c>
      <c r="I290" s="39"/>
      <c r="J290" s="14">
        <f t="shared" si="51"/>
        <v>680.48</v>
      </c>
      <c r="K290" s="39"/>
      <c r="L290" s="39"/>
      <c r="M290" s="37">
        <f t="shared" si="49"/>
        <v>680.48</v>
      </c>
      <c r="N290" s="39"/>
      <c r="O290" s="39"/>
      <c r="P290" s="39"/>
      <c r="Q290" s="37"/>
      <c r="R290" s="37"/>
      <c r="S290" s="47">
        <v>1</v>
      </c>
      <c r="T290" s="14">
        <f t="shared" si="52"/>
        <v>680.48</v>
      </c>
      <c r="U290" s="37" t="s">
        <v>406</v>
      </c>
      <c r="V290" s="49">
        <f t="shared" si="54"/>
        <v>3</v>
      </c>
    </row>
    <row r="291" ht="24.9" customHeight="1" spans="1:22">
      <c r="A291" s="12">
        <v>286</v>
      </c>
      <c r="B291" s="18"/>
      <c r="C291" s="13" t="s">
        <v>959</v>
      </c>
      <c r="D291" s="13" t="s">
        <v>37</v>
      </c>
      <c r="E291" s="25" t="s">
        <v>960</v>
      </c>
      <c r="F291" s="57" t="s">
        <v>961</v>
      </c>
      <c r="G291" s="14" t="s">
        <v>40</v>
      </c>
      <c r="H291" s="32">
        <v>4253</v>
      </c>
      <c r="I291" s="39"/>
      <c r="J291" s="14">
        <f t="shared" si="51"/>
        <v>680.48</v>
      </c>
      <c r="K291" s="39"/>
      <c r="L291" s="39"/>
      <c r="M291" s="37">
        <f t="shared" si="49"/>
        <v>680.48</v>
      </c>
      <c r="N291" s="39"/>
      <c r="O291" s="39"/>
      <c r="P291" s="39"/>
      <c r="Q291" s="37"/>
      <c r="R291" s="37"/>
      <c r="S291" s="47">
        <v>1</v>
      </c>
      <c r="T291" s="14">
        <f t="shared" si="52"/>
        <v>680.48</v>
      </c>
      <c r="U291" s="37" t="s">
        <v>283</v>
      </c>
      <c r="V291" s="49">
        <f>(MID(U291,8,4)-LEFT(U291,4))*12+RIGHT(U291,2)-MID(U291,5,2)+1-17</f>
        <v>7</v>
      </c>
    </row>
    <row r="292" ht="24.9" customHeight="1" spans="1:22">
      <c r="A292" s="12">
        <v>287</v>
      </c>
      <c r="B292" s="18"/>
      <c r="C292" s="13" t="s">
        <v>962</v>
      </c>
      <c r="D292" s="13" t="s">
        <v>37</v>
      </c>
      <c r="E292" s="25" t="s">
        <v>963</v>
      </c>
      <c r="F292" s="57" t="s">
        <v>964</v>
      </c>
      <c r="G292" s="14" t="s">
        <v>40</v>
      </c>
      <c r="H292" s="32">
        <v>4253</v>
      </c>
      <c r="I292" s="39"/>
      <c r="J292" s="14">
        <f t="shared" si="51"/>
        <v>680.48</v>
      </c>
      <c r="K292" s="39"/>
      <c r="L292" s="39"/>
      <c r="M292" s="37">
        <f t="shared" si="49"/>
        <v>680.48</v>
      </c>
      <c r="N292" s="39"/>
      <c r="O292" s="39"/>
      <c r="P292" s="39"/>
      <c r="Q292" s="37"/>
      <c r="R292" s="37"/>
      <c r="S292" s="47">
        <v>1</v>
      </c>
      <c r="T292" s="14">
        <f t="shared" si="52"/>
        <v>680.48</v>
      </c>
      <c r="U292" s="37" t="s">
        <v>406</v>
      </c>
      <c r="V292" s="49">
        <f t="shared" ref="V292:V302" si="55">(MID(U292,8,4)-LEFT(U292,4))*12+RIGHT(U292,2)-MID(U292,5,2)+1</f>
        <v>3</v>
      </c>
    </row>
    <row r="293" ht="24.9" customHeight="1" spans="1:22">
      <c r="A293" s="12">
        <v>288</v>
      </c>
      <c r="B293" s="18"/>
      <c r="C293" s="13" t="s">
        <v>965</v>
      </c>
      <c r="D293" s="13" t="s">
        <v>37</v>
      </c>
      <c r="E293" s="25" t="s">
        <v>966</v>
      </c>
      <c r="F293" s="17" t="s">
        <v>967</v>
      </c>
      <c r="G293" s="14" t="s">
        <v>40</v>
      </c>
      <c r="H293" s="32">
        <v>4253</v>
      </c>
      <c r="I293" s="39"/>
      <c r="J293" s="14">
        <f t="shared" si="51"/>
        <v>680.48</v>
      </c>
      <c r="K293" s="39"/>
      <c r="L293" s="39"/>
      <c r="M293" s="37">
        <f t="shared" si="49"/>
        <v>680.48</v>
      </c>
      <c r="N293" s="39"/>
      <c r="O293" s="39"/>
      <c r="P293" s="39"/>
      <c r="Q293" s="37"/>
      <c r="R293" s="37"/>
      <c r="S293" s="47">
        <v>1</v>
      </c>
      <c r="T293" s="14">
        <f t="shared" si="52"/>
        <v>680.48</v>
      </c>
      <c r="U293" s="37" t="s">
        <v>406</v>
      </c>
      <c r="V293" s="49">
        <f t="shared" si="55"/>
        <v>3</v>
      </c>
    </row>
    <row r="294" ht="24.9" customHeight="1" spans="1:22">
      <c r="A294" s="12">
        <v>289</v>
      </c>
      <c r="B294" s="18"/>
      <c r="C294" s="13" t="s">
        <v>968</v>
      </c>
      <c r="D294" s="13" t="s">
        <v>30</v>
      </c>
      <c r="E294" s="25" t="s">
        <v>969</v>
      </c>
      <c r="F294" s="57" t="s">
        <v>970</v>
      </c>
      <c r="G294" s="14" t="s">
        <v>40</v>
      </c>
      <c r="H294" s="32">
        <v>4253</v>
      </c>
      <c r="I294" s="39"/>
      <c r="J294" s="14">
        <f t="shared" si="51"/>
        <v>680.48</v>
      </c>
      <c r="K294" s="39"/>
      <c r="L294" s="39"/>
      <c r="M294" s="37">
        <f t="shared" si="49"/>
        <v>680.48</v>
      </c>
      <c r="N294" s="39"/>
      <c r="O294" s="39"/>
      <c r="P294" s="39"/>
      <c r="Q294" s="37"/>
      <c r="R294" s="37"/>
      <c r="S294" s="47">
        <v>1</v>
      </c>
      <c r="T294" s="14">
        <f t="shared" si="52"/>
        <v>680.48</v>
      </c>
      <c r="U294" s="37" t="s">
        <v>406</v>
      </c>
      <c r="V294" s="49">
        <f t="shared" si="55"/>
        <v>3</v>
      </c>
    </row>
    <row r="295" ht="24.9" customHeight="1" spans="1:22">
      <c r="A295" s="12">
        <v>290</v>
      </c>
      <c r="B295" s="18"/>
      <c r="C295" s="13" t="s">
        <v>971</v>
      </c>
      <c r="D295" s="13" t="s">
        <v>30</v>
      </c>
      <c r="E295" s="25" t="s">
        <v>972</v>
      </c>
      <c r="F295" s="57" t="s">
        <v>973</v>
      </c>
      <c r="G295" s="14" t="s">
        <v>40</v>
      </c>
      <c r="H295" s="32">
        <v>4253</v>
      </c>
      <c r="I295" s="39"/>
      <c r="J295" s="14">
        <f t="shared" si="51"/>
        <v>680.48</v>
      </c>
      <c r="K295" s="39"/>
      <c r="L295" s="39"/>
      <c r="M295" s="37">
        <f t="shared" si="49"/>
        <v>680.48</v>
      </c>
      <c r="N295" s="39"/>
      <c r="O295" s="39"/>
      <c r="P295" s="39"/>
      <c r="Q295" s="37"/>
      <c r="R295" s="37"/>
      <c r="S295" s="47">
        <v>1</v>
      </c>
      <c r="T295" s="14">
        <f t="shared" si="52"/>
        <v>680.48</v>
      </c>
      <c r="U295" s="37" t="s">
        <v>406</v>
      </c>
      <c r="V295" s="49">
        <f t="shared" si="55"/>
        <v>3</v>
      </c>
    </row>
    <row r="296" ht="24.9" customHeight="1" spans="1:22">
      <c r="A296" s="12">
        <v>291</v>
      </c>
      <c r="B296" s="18"/>
      <c r="C296" s="13" t="s">
        <v>974</v>
      </c>
      <c r="D296" s="13" t="s">
        <v>37</v>
      </c>
      <c r="E296" s="25" t="s">
        <v>975</v>
      </c>
      <c r="F296" s="57" t="s">
        <v>976</v>
      </c>
      <c r="G296" s="14" t="s">
        <v>40</v>
      </c>
      <c r="H296" s="32">
        <v>4253</v>
      </c>
      <c r="I296" s="39"/>
      <c r="J296" s="14">
        <f t="shared" si="51"/>
        <v>680.48</v>
      </c>
      <c r="K296" s="39"/>
      <c r="L296" s="39"/>
      <c r="M296" s="37">
        <f t="shared" si="49"/>
        <v>680.48</v>
      </c>
      <c r="N296" s="39"/>
      <c r="O296" s="39"/>
      <c r="P296" s="39"/>
      <c r="Q296" s="37"/>
      <c r="R296" s="37"/>
      <c r="S296" s="47">
        <v>1</v>
      </c>
      <c r="T296" s="14">
        <f t="shared" si="52"/>
        <v>680.48</v>
      </c>
      <c r="U296" s="37" t="s">
        <v>406</v>
      </c>
      <c r="V296" s="49">
        <f t="shared" si="55"/>
        <v>3</v>
      </c>
    </row>
    <row r="297" ht="24.9" customHeight="1" spans="1:22">
      <c r="A297" s="12">
        <v>292</v>
      </c>
      <c r="B297" s="18"/>
      <c r="C297" s="13" t="s">
        <v>977</v>
      </c>
      <c r="D297" s="13" t="s">
        <v>30</v>
      </c>
      <c r="E297" s="25" t="s">
        <v>978</v>
      </c>
      <c r="F297" s="57" t="s">
        <v>979</v>
      </c>
      <c r="G297" s="14" t="s">
        <v>40</v>
      </c>
      <c r="H297" s="32">
        <v>4253</v>
      </c>
      <c r="I297" s="39"/>
      <c r="J297" s="14">
        <f t="shared" si="51"/>
        <v>680.48</v>
      </c>
      <c r="K297" s="39"/>
      <c r="L297" s="39"/>
      <c r="M297" s="37">
        <f t="shared" si="49"/>
        <v>680.48</v>
      </c>
      <c r="N297" s="39"/>
      <c r="O297" s="39"/>
      <c r="P297" s="39"/>
      <c r="Q297" s="37"/>
      <c r="R297" s="37"/>
      <c r="S297" s="47">
        <v>1</v>
      </c>
      <c r="T297" s="14">
        <f t="shared" si="52"/>
        <v>680.48</v>
      </c>
      <c r="U297" s="37" t="s">
        <v>406</v>
      </c>
      <c r="V297" s="49">
        <f t="shared" si="55"/>
        <v>3</v>
      </c>
    </row>
    <row r="298" ht="24.9" customHeight="1" spans="1:22">
      <c r="A298" s="12">
        <v>293</v>
      </c>
      <c r="B298" s="18"/>
      <c r="C298" s="13" t="s">
        <v>980</v>
      </c>
      <c r="D298" s="13" t="s">
        <v>30</v>
      </c>
      <c r="E298" s="25" t="s">
        <v>981</v>
      </c>
      <c r="F298" s="57" t="s">
        <v>982</v>
      </c>
      <c r="G298" s="14" t="s">
        <v>40</v>
      </c>
      <c r="H298" s="32">
        <v>4253</v>
      </c>
      <c r="I298" s="39"/>
      <c r="J298" s="14">
        <f t="shared" si="51"/>
        <v>680.48</v>
      </c>
      <c r="K298" s="39"/>
      <c r="L298" s="39"/>
      <c r="M298" s="37">
        <f t="shared" si="49"/>
        <v>680.48</v>
      </c>
      <c r="N298" s="39"/>
      <c r="O298" s="39"/>
      <c r="P298" s="39"/>
      <c r="Q298" s="37"/>
      <c r="R298" s="37"/>
      <c r="S298" s="47">
        <v>1</v>
      </c>
      <c r="T298" s="14">
        <f t="shared" si="52"/>
        <v>680.48</v>
      </c>
      <c r="U298" s="37" t="s">
        <v>406</v>
      </c>
      <c r="V298" s="49">
        <f t="shared" si="55"/>
        <v>3</v>
      </c>
    </row>
    <row r="299" ht="24.9" customHeight="1" spans="1:22">
      <c r="A299" s="12">
        <v>294</v>
      </c>
      <c r="B299" s="18"/>
      <c r="C299" s="13" t="s">
        <v>983</v>
      </c>
      <c r="D299" s="13" t="s">
        <v>30</v>
      </c>
      <c r="E299" s="25" t="s">
        <v>984</v>
      </c>
      <c r="F299" s="57" t="s">
        <v>985</v>
      </c>
      <c r="G299" s="14" t="s">
        <v>40</v>
      </c>
      <c r="H299" s="32">
        <v>4253</v>
      </c>
      <c r="I299" s="39"/>
      <c r="J299" s="14">
        <f t="shared" si="51"/>
        <v>680.48</v>
      </c>
      <c r="K299" s="39"/>
      <c r="L299" s="39"/>
      <c r="M299" s="37">
        <f t="shared" si="49"/>
        <v>680.48</v>
      </c>
      <c r="N299" s="39"/>
      <c r="O299" s="39"/>
      <c r="P299" s="39"/>
      <c r="Q299" s="37"/>
      <c r="R299" s="37"/>
      <c r="S299" s="47">
        <v>1</v>
      </c>
      <c r="T299" s="14">
        <f t="shared" si="52"/>
        <v>680.48</v>
      </c>
      <c r="U299" s="37" t="s">
        <v>406</v>
      </c>
      <c r="V299" s="49">
        <f t="shared" si="55"/>
        <v>3</v>
      </c>
    </row>
    <row r="300" ht="24.9" customHeight="1" spans="1:22">
      <c r="A300" s="12">
        <v>295</v>
      </c>
      <c r="B300" s="18"/>
      <c r="C300" s="13" t="s">
        <v>851</v>
      </c>
      <c r="D300" s="13" t="s">
        <v>37</v>
      </c>
      <c r="E300" s="25" t="s">
        <v>986</v>
      </c>
      <c r="F300" s="57" t="s">
        <v>987</v>
      </c>
      <c r="G300" s="14" t="s">
        <v>40</v>
      </c>
      <c r="H300" s="32">
        <v>4253</v>
      </c>
      <c r="I300" s="39"/>
      <c r="J300" s="14">
        <f t="shared" si="51"/>
        <v>680.48</v>
      </c>
      <c r="K300" s="39"/>
      <c r="L300" s="39"/>
      <c r="M300" s="37">
        <f t="shared" si="49"/>
        <v>680.48</v>
      </c>
      <c r="N300" s="39"/>
      <c r="O300" s="39"/>
      <c r="P300" s="39"/>
      <c r="Q300" s="37"/>
      <c r="R300" s="37"/>
      <c r="S300" s="47">
        <v>1</v>
      </c>
      <c r="T300" s="14">
        <f t="shared" si="52"/>
        <v>680.48</v>
      </c>
      <c r="U300" s="37" t="s">
        <v>406</v>
      </c>
      <c r="V300" s="49">
        <f t="shared" si="55"/>
        <v>3</v>
      </c>
    </row>
    <row r="301" ht="24.9" customHeight="1" spans="1:22">
      <c r="A301" s="12">
        <v>296</v>
      </c>
      <c r="B301" s="18"/>
      <c r="C301" s="13" t="s">
        <v>988</v>
      </c>
      <c r="D301" s="13" t="s">
        <v>37</v>
      </c>
      <c r="E301" s="25" t="s">
        <v>989</v>
      </c>
      <c r="F301" s="57" t="s">
        <v>990</v>
      </c>
      <c r="G301" s="14" t="s">
        <v>40</v>
      </c>
      <c r="H301" s="32">
        <v>4253</v>
      </c>
      <c r="I301" s="39"/>
      <c r="J301" s="14">
        <f t="shared" si="51"/>
        <v>680.48</v>
      </c>
      <c r="K301" s="39"/>
      <c r="L301" s="39"/>
      <c r="M301" s="37">
        <f t="shared" si="49"/>
        <v>680.48</v>
      </c>
      <c r="N301" s="39"/>
      <c r="O301" s="39"/>
      <c r="P301" s="39"/>
      <c r="Q301" s="37"/>
      <c r="R301" s="37"/>
      <c r="S301" s="47">
        <v>1</v>
      </c>
      <c r="T301" s="14">
        <f t="shared" si="52"/>
        <v>680.48</v>
      </c>
      <c r="U301" s="37" t="s">
        <v>406</v>
      </c>
      <c r="V301" s="49">
        <f t="shared" si="55"/>
        <v>3</v>
      </c>
    </row>
    <row r="302" ht="24.9" customHeight="1" spans="1:22">
      <c r="A302" s="12">
        <v>297</v>
      </c>
      <c r="B302" s="19"/>
      <c r="C302" s="13" t="s">
        <v>991</v>
      </c>
      <c r="D302" s="13" t="s">
        <v>37</v>
      </c>
      <c r="E302" s="25" t="s">
        <v>992</v>
      </c>
      <c r="F302" s="57" t="s">
        <v>993</v>
      </c>
      <c r="G302" s="14" t="s">
        <v>40</v>
      </c>
      <c r="H302" s="32">
        <v>4253</v>
      </c>
      <c r="I302" s="39"/>
      <c r="J302" s="14">
        <f t="shared" si="51"/>
        <v>680.48</v>
      </c>
      <c r="K302" s="39"/>
      <c r="L302" s="39"/>
      <c r="M302" s="37">
        <f t="shared" si="49"/>
        <v>680.48</v>
      </c>
      <c r="N302" s="39"/>
      <c r="O302" s="39"/>
      <c r="P302" s="39"/>
      <c r="Q302" s="37"/>
      <c r="R302" s="37"/>
      <c r="S302" s="47">
        <v>1</v>
      </c>
      <c r="T302" s="14">
        <f t="shared" si="52"/>
        <v>680.48</v>
      </c>
      <c r="U302" s="37" t="s">
        <v>406</v>
      </c>
      <c r="V302" s="49">
        <f t="shared" si="55"/>
        <v>3</v>
      </c>
    </row>
    <row r="303" ht="24.9" customHeight="1" spans="1:22">
      <c r="A303" s="12">
        <v>298</v>
      </c>
      <c r="B303" s="13" t="s">
        <v>994</v>
      </c>
      <c r="C303" s="13" t="s">
        <v>995</v>
      </c>
      <c r="D303" s="13" t="s">
        <v>30</v>
      </c>
      <c r="E303" s="25" t="s">
        <v>996</v>
      </c>
      <c r="F303" s="57" t="s">
        <v>997</v>
      </c>
      <c r="G303" s="14" t="s">
        <v>40</v>
      </c>
      <c r="H303" s="32">
        <v>5263</v>
      </c>
      <c r="I303" s="39"/>
      <c r="J303" s="14">
        <f t="shared" si="51"/>
        <v>842.08</v>
      </c>
      <c r="K303" s="39"/>
      <c r="L303" s="39"/>
      <c r="M303" s="37">
        <f t="shared" si="49"/>
        <v>842.08</v>
      </c>
      <c r="N303" s="39"/>
      <c r="O303" s="39"/>
      <c r="P303" s="39"/>
      <c r="Q303" s="37"/>
      <c r="R303" s="37"/>
      <c r="S303" s="47">
        <v>1</v>
      </c>
      <c r="T303" s="14">
        <f t="shared" si="52"/>
        <v>842.08</v>
      </c>
      <c r="U303" s="37" t="s">
        <v>144</v>
      </c>
      <c r="V303" s="49">
        <f>(MID(U303,8,4)-LEFT(U303,4))*12+RIGHT(U303,2)-MID(U303,5,2)+1-1</f>
        <v>24</v>
      </c>
    </row>
    <row r="304" ht="24.9" customHeight="1" spans="1:22">
      <c r="A304" s="12">
        <v>299</v>
      </c>
      <c r="B304" s="16" t="s">
        <v>998</v>
      </c>
      <c r="C304" s="13" t="s">
        <v>999</v>
      </c>
      <c r="D304" s="13" t="s">
        <v>37</v>
      </c>
      <c r="E304" s="25" t="s">
        <v>1000</v>
      </c>
      <c r="F304" s="57" t="s">
        <v>1001</v>
      </c>
      <c r="G304" s="14" t="s">
        <v>40</v>
      </c>
      <c r="H304" s="32">
        <v>4300</v>
      </c>
      <c r="I304" s="39"/>
      <c r="J304" s="14">
        <f t="shared" si="51"/>
        <v>688</v>
      </c>
      <c r="K304" s="39"/>
      <c r="L304" s="39"/>
      <c r="M304" s="37">
        <f t="shared" si="49"/>
        <v>688</v>
      </c>
      <c r="N304" s="39"/>
      <c r="O304" s="39"/>
      <c r="P304" s="39"/>
      <c r="Q304" s="37"/>
      <c r="R304" s="37"/>
      <c r="S304" s="47">
        <v>1</v>
      </c>
      <c r="T304" s="14">
        <f t="shared" si="52"/>
        <v>688</v>
      </c>
      <c r="U304" s="37" t="s">
        <v>231</v>
      </c>
      <c r="V304" s="49">
        <f t="shared" ref="V304:V366" si="56">(MID(U304,8,4)-LEFT(U304,4))*12+RIGHT(U304,2)-MID(U304,5,2)+1</f>
        <v>26</v>
      </c>
    </row>
    <row r="305" ht="24.9" customHeight="1" spans="1:22">
      <c r="A305" s="12">
        <v>300</v>
      </c>
      <c r="B305" s="18"/>
      <c r="C305" s="13" t="s">
        <v>1002</v>
      </c>
      <c r="D305" s="22" t="s">
        <v>30</v>
      </c>
      <c r="E305" s="25" t="s">
        <v>1003</v>
      </c>
      <c r="F305" s="57" t="s">
        <v>1004</v>
      </c>
      <c r="G305" s="14" t="s">
        <v>40</v>
      </c>
      <c r="H305" s="32">
        <v>4300</v>
      </c>
      <c r="I305" s="39"/>
      <c r="J305" s="14">
        <f t="shared" si="51"/>
        <v>688</v>
      </c>
      <c r="K305" s="39"/>
      <c r="L305" s="39"/>
      <c r="M305" s="37">
        <f t="shared" si="49"/>
        <v>688</v>
      </c>
      <c r="N305" s="39"/>
      <c r="O305" s="39"/>
      <c r="P305" s="39"/>
      <c r="Q305" s="37"/>
      <c r="R305" s="37"/>
      <c r="S305" s="47">
        <v>1</v>
      </c>
      <c r="T305" s="14">
        <f t="shared" si="52"/>
        <v>688</v>
      </c>
      <c r="U305" s="37" t="s">
        <v>144</v>
      </c>
      <c r="V305" s="49">
        <f t="shared" si="56"/>
        <v>25</v>
      </c>
    </row>
    <row r="306" ht="24.9" customHeight="1" spans="1:22">
      <c r="A306" s="12">
        <v>301</v>
      </c>
      <c r="B306" s="18"/>
      <c r="C306" s="13" t="s">
        <v>1005</v>
      </c>
      <c r="D306" s="13" t="s">
        <v>37</v>
      </c>
      <c r="E306" s="25" t="s">
        <v>1006</v>
      </c>
      <c r="F306" s="57" t="s">
        <v>1007</v>
      </c>
      <c r="G306" s="14" t="s">
        <v>40</v>
      </c>
      <c r="H306" s="32">
        <v>4300</v>
      </c>
      <c r="I306" s="39"/>
      <c r="J306" s="14">
        <f t="shared" si="51"/>
        <v>688</v>
      </c>
      <c r="K306" s="39"/>
      <c r="L306" s="39"/>
      <c r="M306" s="37">
        <f t="shared" si="49"/>
        <v>688</v>
      </c>
      <c r="N306" s="39"/>
      <c r="O306" s="39"/>
      <c r="P306" s="39"/>
      <c r="Q306" s="37"/>
      <c r="R306" s="37"/>
      <c r="S306" s="47">
        <v>1</v>
      </c>
      <c r="T306" s="14">
        <f t="shared" si="52"/>
        <v>688</v>
      </c>
      <c r="U306" s="37" t="s">
        <v>34</v>
      </c>
      <c r="V306" s="49">
        <f t="shared" si="56"/>
        <v>23</v>
      </c>
    </row>
    <row r="307" ht="24.9" customHeight="1" spans="1:22">
      <c r="A307" s="12">
        <v>302</v>
      </c>
      <c r="B307" s="18"/>
      <c r="C307" s="13" t="s">
        <v>1008</v>
      </c>
      <c r="D307" s="13" t="s">
        <v>37</v>
      </c>
      <c r="E307" s="25" t="s">
        <v>1009</v>
      </c>
      <c r="F307" s="57" t="s">
        <v>1010</v>
      </c>
      <c r="G307" s="14" t="s">
        <v>40</v>
      </c>
      <c r="H307" s="32">
        <v>4300</v>
      </c>
      <c r="I307" s="39"/>
      <c r="J307" s="14">
        <f t="shared" si="51"/>
        <v>688</v>
      </c>
      <c r="K307" s="39"/>
      <c r="L307" s="39"/>
      <c r="M307" s="37">
        <f t="shared" si="49"/>
        <v>688</v>
      </c>
      <c r="N307" s="39"/>
      <c r="O307" s="39"/>
      <c r="P307" s="39"/>
      <c r="Q307" s="37"/>
      <c r="R307" s="37"/>
      <c r="S307" s="47">
        <v>1</v>
      </c>
      <c r="T307" s="14">
        <f t="shared" si="52"/>
        <v>688</v>
      </c>
      <c r="U307" s="37" t="s">
        <v>123</v>
      </c>
      <c r="V307" s="49">
        <f t="shared" si="56"/>
        <v>15</v>
      </c>
    </row>
    <row r="308" ht="24.9" customHeight="1" spans="1:22">
      <c r="A308" s="12">
        <v>303</v>
      </c>
      <c r="B308" s="18"/>
      <c r="C308" s="13" t="s">
        <v>1011</v>
      </c>
      <c r="D308" s="13" t="s">
        <v>30</v>
      </c>
      <c r="E308" s="25" t="s">
        <v>1012</v>
      </c>
      <c r="F308" s="57" t="s">
        <v>1013</v>
      </c>
      <c r="G308" s="14" t="s">
        <v>40</v>
      </c>
      <c r="H308" s="32">
        <v>4300</v>
      </c>
      <c r="I308" s="39"/>
      <c r="J308" s="14">
        <f t="shared" si="51"/>
        <v>688</v>
      </c>
      <c r="K308" s="39"/>
      <c r="L308" s="39"/>
      <c r="M308" s="37">
        <f t="shared" si="49"/>
        <v>688</v>
      </c>
      <c r="N308" s="39"/>
      <c r="O308" s="39"/>
      <c r="P308" s="39"/>
      <c r="Q308" s="37"/>
      <c r="R308" s="37"/>
      <c r="S308" s="47">
        <v>1</v>
      </c>
      <c r="T308" s="14">
        <f t="shared" si="52"/>
        <v>688</v>
      </c>
      <c r="U308" s="37" t="s">
        <v>123</v>
      </c>
      <c r="V308" s="49">
        <f t="shared" si="56"/>
        <v>15</v>
      </c>
    </row>
    <row r="309" ht="24.9" customHeight="1" spans="1:22">
      <c r="A309" s="12">
        <v>304</v>
      </c>
      <c r="B309" s="18"/>
      <c r="C309" s="13" t="s">
        <v>1014</v>
      </c>
      <c r="D309" s="13" t="s">
        <v>30</v>
      </c>
      <c r="E309" s="25" t="s">
        <v>1015</v>
      </c>
      <c r="F309" s="57" t="s">
        <v>1016</v>
      </c>
      <c r="G309" s="14" t="s">
        <v>40</v>
      </c>
      <c r="H309" s="32">
        <v>4300</v>
      </c>
      <c r="I309" s="39"/>
      <c r="J309" s="14">
        <f t="shared" si="51"/>
        <v>688</v>
      </c>
      <c r="K309" s="39"/>
      <c r="L309" s="39"/>
      <c r="M309" s="37">
        <f t="shared" si="49"/>
        <v>688</v>
      </c>
      <c r="N309" s="39"/>
      <c r="O309" s="39"/>
      <c r="P309" s="39"/>
      <c r="Q309" s="37"/>
      <c r="R309" s="37"/>
      <c r="S309" s="47">
        <v>1</v>
      </c>
      <c r="T309" s="14">
        <f t="shared" si="52"/>
        <v>688</v>
      </c>
      <c r="U309" s="37" t="s">
        <v>123</v>
      </c>
      <c r="V309" s="49">
        <f t="shared" si="56"/>
        <v>15</v>
      </c>
    </row>
    <row r="310" ht="24.9" customHeight="1" spans="1:22">
      <c r="A310" s="12">
        <v>305</v>
      </c>
      <c r="B310" s="18"/>
      <c r="C310" s="13" t="s">
        <v>1017</v>
      </c>
      <c r="D310" s="13" t="s">
        <v>30</v>
      </c>
      <c r="E310" s="25" t="s">
        <v>1018</v>
      </c>
      <c r="F310" s="57" t="s">
        <v>1019</v>
      </c>
      <c r="G310" s="14" t="s">
        <v>40</v>
      </c>
      <c r="H310" s="32">
        <v>4300</v>
      </c>
      <c r="I310" s="39"/>
      <c r="J310" s="14">
        <f t="shared" si="51"/>
        <v>688</v>
      </c>
      <c r="K310" s="39"/>
      <c r="L310" s="39"/>
      <c r="M310" s="37">
        <f t="shared" si="49"/>
        <v>688</v>
      </c>
      <c r="N310" s="39"/>
      <c r="O310" s="39"/>
      <c r="P310" s="39"/>
      <c r="Q310" s="37"/>
      <c r="R310" s="37"/>
      <c r="S310" s="47">
        <v>1</v>
      </c>
      <c r="T310" s="14">
        <f t="shared" si="52"/>
        <v>688</v>
      </c>
      <c r="U310" s="37" t="s">
        <v>123</v>
      </c>
      <c r="V310" s="49">
        <f t="shared" si="56"/>
        <v>15</v>
      </c>
    </row>
    <row r="311" ht="24.9" customHeight="1" spans="1:22">
      <c r="A311" s="12">
        <v>306</v>
      </c>
      <c r="B311" s="19"/>
      <c r="C311" s="13" t="s">
        <v>1020</v>
      </c>
      <c r="D311" s="13" t="s">
        <v>37</v>
      </c>
      <c r="E311" s="25" t="s">
        <v>1021</v>
      </c>
      <c r="F311" s="57" t="s">
        <v>1022</v>
      </c>
      <c r="G311" s="14" t="s">
        <v>40</v>
      </c>
      <c r="H311" s="32">
        <v>4253</v>
      </c>
      <c r="I311" s="39"/>
      <c r="J311" s="14">
        <f t="shared" si="51"/>
        <v>680.48</v>
      </c>
      <c r="K311" s="39"/>
      <c r="L311" s="39"/>
      <c r="M311" s="37">
        <f t="shared" si="49"/>
        <v>680.48</v>
      </c>
      <c r="N311" s="39"/>
      <c r="O311" s="39"/>
      <c r="P311" s="39"/>
      <c r="Q311" s="37"/>
      <c r="R311" s="37"/>
      <c r="S311" s="47">
        <v>1</v>
      </c>
      <c r="T311" s="14">
        <f t="shared" si="52"/>
        <v>680.48</v>
      </c>
      <c r="U311" s="37" t="s">
        <v>406</v>
      </c>
      <c r="V311" s="49">
        <f t="shared" si="56"/>
        <v>3</v>
      </c>
    </row>
    <row r="312" ht="24.9" customHeight="1" spans="1:22">
      <c r="A312" s="12">
        <v>307</v>
      </c>
      <c r="B312" s="16" t="s">
        <v>1023</v>
      </c>
      <c r="C312" s="13" t="s">
        <v>1024</v>
      </c>
      <c r="D312" s="22" t="s">
        <v>30</v>
      </c>
      <c r="E312" s="25" t="s">
        <v>1025</v>
      </c>
      <c r="F312" s="17" t="s">
        <v>1026</v>
      </c>
      <c r="G312" s="14" t="s">
        <v>40</v>
      </c>
      <c r="H312" s="21">
        <v>5768</v>
      </c>
      <c r="I312" s="39"/>
      <c r="J312" s="14">
        <f t="shared" si="51"/>
        <v>922.88</v>
      </c>
      <c r="K312" s="39"/>
      <c r="L312" s="39"/>
      <c r="M312" s="37">
        <f t="shared" si="49"/>
        <v>922.88</v>
      </c>
      <c r="N312" s="39"/>
      <c r="O312" s="39"/>
      <c r="P312" s="39"/>
      <c r="Q312" s="37"/>
      <c r="R312" s="37"/>
      <c r="S312" s="47">
        <v>1</v>
      </c>
      <c r="T312" s="14">
        <f t="shared" si="52"/>
        <v>922.88</v>
      </c>
      <c r="U312" s="37" t="s">
        <v>144</v>
      </c>
      <c r="V312" s="49">
        <f t="shared" si="56"/>
        <v>25</v>
      </c>
    </row>
    <row r="313" ht="24.9" customHeight="1" spans="1:22">
      <c r="A313" s="12">
        <v>308</v>
      </c>
      <c r="B313" s="18"/>
      <c r="C313" s="13" t="s">
        <v>1027</v>
      </c>
      <c r="D313" s="13" t="s">
        <v>30</v>
      </c>
      <c r="E313" s="25" t="s">
        <v>1028</v>
      </c>
      <c r="F313" s="17" t="s">
        <v>1029</v>
      </c>
      <c r="G313" s="14" t="s">
        <v>40</v>
      </c>
      <c r="H313" s="21">
        <v>4700</v>
      </c>
      <c r="I313" s="39"/>
      <c r="J313" s="14">
        <f t="shared" si="51"/>
        <v>752</v>
      </c>
      <c r="K313" s="39"/>
      <c r="L313" s="39"/>
      <c r="M313" s="37">
        <f t="shared" si="49"/>
        <v>752</v>
      </c>
      <c r="N313" s="39"/>
      <c r="O313" s="39"/>
      <c r="P313" s="39"/>
      <c r="Q313" s="37"/>
      <c r="R313" s="37"/>
      <c r="S313" s="47">
        <v>1</v>
      </c>
      <c r="T313" s="14">
        <f t="shared" si="52"/>
        <v>752</v>
      </c>
      <c r="U313" s="37" t="s">
        <v>144</v>
      </c>
      <c r="V313" s="49">
        <f t="shared" si="56"/>
        <v>25</v>
      </c>
    </row>
    <row r="314" ht="24.9" customHeight="1" spans="1:22">
      <c r="A314" s="12">
        <v>309</v>
      </c>
      <c r="B314" s="18"/>
      <c r="C314" s="13" t="s">
        <v>1030</v>
      </c>
      <c r="D314" s="13" t="s">
        <v>30</v>
      </c>
      <c r="E314" s="25" t="s">
        <v>1031</v>
      </c>
      <c r="F314" s="17" t="s">
        <v>1032</v>
      </c>
      <c r="G314" s="14" t="s">
        <v>40</v>
      </c>
      <c r="H314" s="21">
        <v>4400</v>
      </c>
      <c r="I314" s="39"/>
      <c r="J314" s="14">
        <f t="shared" si="51"/>
        <v>704</v>
      </c>
      <c r="K314" s="39"/>
      <c r="L314" s="39"/>
      <c r="M314" s="37">
        <f t="shared" si="49"/>
        <v>704</v>
      </c>
      <c r="N314" s="39"/>
      <c r="O314" s="39"/>
      <c r="P314" s="39"/>
      <c r="Q314" s="37"/>
      <c r="R314" s="37"/>
      <c r="S314" s="47">
        <v>1</v>
      </c>
      <c r="T314" s="14">
        <f t="shared" si="52"/>
        <v>704</v>
      </c>
      <c r="U314" s="37" t="s">
        <v>144</v>
      </c>
      <c r="V314" s="49">
        <f t="shared" si="56"/>
        <v>25</v>
      </c>
    </row>
    <row r="315" ht="24.9" customHeight="1" spans="1:22">
      <c r="A315" s="12">
        <v>310</v>
      </c>
      <c r="B315" s="18"/>
      <c r="C315" s="13" t="s">
        <v>1033</v>
      </c>
      <c r="D315" s="22" t="s">
        <v>37</v>
      </c>
      <c r="E315" s="25" t="s">
        <v>1034</v>
      </c>
      <c r="F315" s="17" t="s">
        <v>1035</v>
      </c>
      <c r="G315" s="14" t="s">
        <v>40</v>
      </c>
      <c r="H315" s="21">
        <v>4421</v>
      </c>
      <c r="I315" s="39"/>
      <c r="J315" s="14">
        <f t="shared" si="51"/>
        <v>707.36</v>
      </c>
      <c r="K315" s="39"/>
      <c r="L315" s="39"/>
      <c r="M315" s="37">
        <f t="shared" si="49"/>
        <v>707.36</v>
      </c>
      <c r="N315" s="39"/>
      <c r="O315" s="39"/>
      <c r="P315" s="39"/>
      <c r="Q315" s="37"/>
      <c r="R315" s="37"/>
      <c r="S315" s="47">
        <v>1</v>
      </c>
      <c r="T315" s="14">
        <f t="shared" si="52"/>
        <v>707.36</v>
      </c>
      <c r="U315" s="37" t="s">
        <v>144</v>
      </c>
      <c r="V315" s="49">
        <f t="shared" si="56"/>
        <v>25</v>
      </c>
    </row>
    <row r="316" ht="24.9" customHeight="1" spans="1:22">
      <c r="A316" s="12">
        <v>311</v>
      </c>
      <c r="B316" s="18"/>
      <c r="C316" s="13" t="s">
        <v>1036</v>
      </c>
      <c r="D316" s="22" t="s">
        <v>37</v>
      </c>
      <c r="E316" s="25" t="s">
        <v>1037</v>
      </c>
      <c r="F316" s="17" t="s">
        <v>1038</v>
      </c>
      <c r="G316" s="14" t="s">
        <v>40</v>
      </c>
      <c r="H316" s="21">
        <v>4450</v>
      </c>
      <c r="I316" s="39"/>
      <c r="J316" s="14">
        <f t="shared" si="51"/>
        <v>712</v>
      </c>
      <c r="K316" s="39"/>
      <c r="L316" s="39"/>
      <c r="M316" s="37">
        <f t="shared" si="49"/>
        <v>712</v>
      </c>
      <c r="N316" s="39"/>
      <c r="O316" s="39"/>
      <c r="P316" s="39"/>
      <c r="Q316" s="37"/>
      <c r="R316" s="37"/>
      <c r="S316" s="47">
        <v>1</v>
      </c>
      <c r="T316" s="14">
        <f t="shared" si="52"/>
        <v>712</v>
      </c>
      <c r="U316" s="37" t="s">
        <v>144</v>
      </c>
      <c r="V316" s="49">
        <f t="shared" si="56"/>
        <v>25</v>
      </c>
    </row>
    <row r="317" ht="24.9" customHeight="1" spans="1:22">
      <c r="A317" s="12">
        <v>312</v>
      </c>
      <c r="B317" s="18"/>
      <c r="C317" s="13" t="s">
        <v>1039</v>
      </c>
      <c r="D317" s="22" t="s">
        <v>37</v>
      </c>
      <c r="E317" s="25" t="s">
        <v>1040</v>
      </c>
      <c r="F317" s="17" t="s">
        <v>1041</v>
      </c>
      <c r="G317" s="14" t="s">
        <v>40</v>
      </c>
      <c r="H317" s="21">
        <v>4253</v>
      </c>
      <c r="I317" s="39"/>
      <c r="J317" s="14">
        <f t="shared" si="51"/>
        <v>680.48</v>
      </c>
      <c r="K317" s="39"/>
      <c r="L317" s="39"/>
      <c r="M317" s="37">
        <f t="shared" si="49"/>
        <v>680.48</v>
      </c>
      <c r="N317" s="39"/>
      <c r="O317" s="39"/>
      <c r="P317" s="39"/>
      <c r="Q317" s="37"/>
      <c r="R317" s="37"/>
      <c r="S317" s="47">
        <v>1</v>
      </c>
      <c r="T317" s="14">
        <f t="shared" si="52"/>
        <v>680.48</v>
      </c>
      <c r="U317" s="37" t="s">
        <v>68</v>
      </c>
      <c r="V317" s="49">
        <f t="shared" si="56"/>
        <v>21</v>
      </c>
    </row>
    <row r="318" ht="24.9" customHeight="1" spans="1:22">
      <c r="A318" s="12">
        <v>313</v>
      </c>
      <c r="B318" s="18"/>
      <c r="C318" s="13" t="s">
        <v>1042</v>
      </c>
      <c r="D318" s="13" t="s">
        <v>30</v>
      </c>
      <c r="E318" s="25" t="s">
        <v>1043</v>
      </c>
      <c r="F318" s="17" t="s">
        <v>1044</v>
      </c>
      <c r="G318" s="14" t="s">
        <v>40</v>
      </c>
      <c r="H318" s="21">
        <v>4253</v>
      </c>
      <c r="I318" s="39"/>
      <c r="J318" s="14">
        <f t="shared" si="51"/>
        <v>680.48</v>
      </c>
      <c r="K318" s="39"/>
      <c r="L318" s="39"/>
      <c r="M318" s="37">
        <f t="shared" si="49"/>
        <v>680.48</v>
      </c>
      <c r="N318" s="39"/>
      <c r="O318" s="39"/>
      <c r="P318" s="39"/>
      <c r="Q318" s="37"/>
      <c r="R318" s="37"/>
      <c r="S318" s="47">
        <v>1</v>
      </c>
      <c r="T318" s="14">
        <f t="shared" si="52"/>
        <v>680.48</v>
      </c>
      <c r="U318" s="37" t="s">
        <v>135</v>
      </c>
      <c r="V318" s="49">
        <f t="shared" si="56"/>
        <v>19</v>
      </c>
    </row>
    <row r="319" ht="24.9" customHeight="1" spans="1:22">
      <c r="A319" s="12">
        <v>314</v>
      </c>
      <c r="B319" s="18"/>
      <c r="C319" s="13" t="s">
        <v>1045</v>
      </c>
      <c r="D319" s="13" t="s">
        <v>30</v>
      </c>
      <c r="E319" s="25" t="s">
        <v>1046</v>
      </c>
      <c r="F319" s="17" t="s">
        <v>1047</v>
      </c>
      <c r="G319" s="14" t="s">
        <v>40</v>
      </c>
      <c r="H319" s="21">
        <v>4500</v>
      </c>
      <c r="I319" s="39"/>
      <c r="J319" s="14">
        <f t="shared" si="51"/>
        <v>720</v>
      </c>
      <c r="K319" s="39"/>
      <c r="L319" s="39"/>
      <c r="M319" s="37">
        <f t="shared" si="49"/>
        <v>720</v>
      </c>
      <c r="N319" s="39"/>
      <c r="O319" s="39"/>
      <c r="P319" s="39"/>
      <c r="Q319" s="37"/>
      <c r="R319" s="37"/>
      <c r="S319" s="47">
        <v>1</v>
      </c>
      <c r="T319" s="14">
        <f t="shared" si="52"/>
        <v>720</v>
      </c>
      <c r="U319" s="37" t="s">
        <v>135</v>
      </c>
      <c r="V319" s="49">
        <f t="shared" si="56"/>
        <v>19</v>
      </c>
    </row>
    <row r="320" ht="24.9" customHeight="1" spans="1:22">
      <c r="A320" s="12">
        <v>315</v>
      </c>
      <c r="B320" s="18"/>
      <c r="C320" s="13" t="s">
        <v>1048</v>
      </c>
      <c r="D320" s="13" t="s">
        <v>37</v>
      </c>
      <c r="E320" s="25" t="s">
        <v>1049</v>
      </c>
      <c r="F320" s="17" t="s">
        <v>1050</v>
      </c>
      <c r="G320" s="14" t="s">
        <v>40</v>
      </c>
      <c r="H320" s="21">
        <v>4420</v>
      </c>
      <c r="I320" s="39"/>
      <c r="J320" s="14">
        <f t="shared" si="51"/>
        <v>707.2</v>
      </c>
      <c r="K320" s="39"/>
      <c r="L320" s="39"/>
      <c r="M320" s="37">
        <f t="shared" si="49"/>
        <v>707.2</v>
      </c>
      <c r="N320" s="39"/>
      <c r="O320" s="39"/>
      <c r="P320" s="39"/>
      <c r="Q320" s="37"/>
      <c r="R320" s="37"/>
      <c r="S320" s="47">
        <v>1</v>
      </c>
      <c r="T320" s="14">
        <f t="shared" si="52"/>
        <v>707.2</v>
      </c>
      <c r="U320" s="37" t="s">
        <v>670</v>
      </c>
      <c r="V320" s="49">
        <f t="shared" si="56"/>
        <v>16</v>
      </c>
    </row>
    <row r="321" ht="24.9" customHeight="1" spans="1:22">
      <c r="A321" s="12">
        <v>316</v>
      </c>
      <c r="B321" s="18"/>
      <c r="C321" s="13" t="s">
        <v>1051</v>
      </c>
      <c r="D321" s="13" t="s">
        <v>30</v>
      </c>
      <c r="E321" s="25" t="s">
        <v>1052</v>
      </c>
      <c r="F321" s="17" t="s">
        <v>1053</v>
      </c>
      <c r="G321" s="14" t="s">
        <v>40</v>
      </c>
      <c r="H321" s="21">
        <v>4253</v>
      </c>
      <c r="I321" s="39"/>
      <c r="J321" s="14">
        <f t="shared" si="51"/>
        <v>680.48</v>
      </c>
      <c r="K321" s="39"/>
      <c r="L321" s="39"/>
      <c r="M321" s="37">
        <f t="shared" si="49"/>
        <v>680.48</v>
      </c>
      <c r="N321" s="39"/>
      <c r="O321" s="39"/>
      <c r="P321" s="39"/>
      <c r="Q321" s="37"/>
      <c r="R321" s="37"/>
      <c r="S321" s="47">
        <v>1</v>
      </c>
      <c r="T321" s="14">
        <f t="shared" si="52"/>
        <v>680.48</v>
      </c>
      <c r="U321" s="37" t="s">
        <v>123</v>
      </c>
      <c r="V321" s="49">
        <f t="shared" si="56"/>
        <v>15</v>
      </c>
    </row>
    <row r="322" ht="24.9" customHeight="1" spans="1:22">
      <c r="A322" s="12">
        <v>317</v>
      </c>
      <c r="B322" s="18"/>
      <c r="C322" s="13" t="s">
        <v>1054</v>
      </c>
      <c r="D322" s="13" t="s">
        <v>37</v>
      </c>
      <c r="E322" s="25" t="s">
        <v>1055</v>
      </c>
      <c r="F322" s="17" t="s">
        <v>1056</v>
      </c>
      <c r="G322" s="14" t="s">
        <v>40</v>
      </c>
      <c r="H322" s="21">
        <v>4400</v>
      </c>
      <c r="I322" s="39"/>
      <c r="J322" s="14">
        <f t="shared" si="51"/>
        <v>704</v>
      </c>
      <c r="K322" s="39"/>
      <c r="L322" s="39"/>
      <c r="M322" s="37">
        <f t="shared" ref="M322:M385" si="57">J322+K322+L322</f>
        <v>704</v>
      </c>
      <c r="N322" s="39"/>
      <c r="O322" s="39"/>
      <c r="P322" s="39"/>
      <c r="Q322" s="37"/>
      <c r="R322" s="37"/>
      <c r="S322" s="47">
        <v>1</v>
      </c>
      <c r="T322" s="14">
        <f t="shared" si="52"/>
        <v>704</v>
      </c>
      <c r="U322" s="37" t="s">
        <v>123</v>
      </c>
      <c r="V322" s="49">
        <f t="shared" si="56"/>
        <v>15</v>
      </c>
    </row>
    <row r="323" ht="24.9" customHeight="1" spans="1:22">
      <c r="A323" s="12">
        <v>318</v>
      </c>
      <c r="B323" s="18"/>
      <c r="C323" s="13" t="s">
        <v>1057</v>
      </c>
      <c r="D323" s="13" t="s">
        <v>37</v>
      </c>
      <c r="E323" s="25" t="s">
        <v>1058</v>
      </c>
      <c r="F323" s="17" t="s">
        <v>1059</v>
      </c>
      <c r="G323" s="14" t="s">
        <v>40</v>
      </c>
      <c r="H323" s="21">
        <v>4253</v>
      </c>
      <c r="I323" s="39"/>
      <c r="J323" s="14">
        <f t="shared" si="51"/>
        <v>680.48</v>
      </c>
      <c r="K323" s="39"/>
      <c r="L323" s="39"/>
      <c r="M323" s="37">
        <f t="shared" si="57"/>
        <v>680.48</v>
      </c>
      <c r="N323" s="39"/>
      <c r="O323" s="39"/>
      <c r="P323" s="39"/>
      <c r="Q323" s="37"/>
      <c r="R323" s="37"/>
      <c r="S323" s="47">
        <v>1</v>
      </c>
      <c r="T323" s="14">
        <f t="shared" si="52"/>
        <v>680.48</v>
      </c>
      <c r="U323" s="37" t="s">
        <v>123</v>
      </c>
      <c r="V323" s="49">
        <f t="shared" si="56"/>
        <v>15</v>
      </c>
    </row>
    <row r="324" ht="24.9" customHeight="1" spans="1:22">
      <c r="A324" s="12">
        <v>319</v>
      </c>
      <c r="B324" s="18"/>
      <c r="C324" s="13" t="s">
        <v>1060</v>
      </c>
      <c r="D324" s="13" t="s">
        <v>30</v>
      </c>
      <c r="E324" s="25" t="s">
        <v>1061</v>
      </c>
      <c r="F324" s="17" t="s">
        <v>1062</v>
      </c>
      <c r="G324" s="14" t="s">
        <v>40</v>
      </c>
      <c r="H324" s="21">
        <v>4535</v>
      </c>
      <c r="I324" s="39"/>
      <c r="J324" s="14">
        <f t="shared" si="51"/>
        <v>725.6</v>
      </c>
      <c r="K324" s="39"/>
      <c r="L324" s="39"/>
      <c r="M324" s="37">
        <f t="shared" si="57"/>
        <v>725.6</v>
      </c>
      <c r="N324" s="39"/>
      <c r="O324" s="39"/>
      <c r="P324" s="39"/>
      <c r="Q324" s="37"/>
      <c r="R324" s="37"/>
      <c r="S324" s="47">
        <v>1</v>
      </c>
      <c r="T324" s="14">
        <f t="shared" si="52"/>
        <v>725.6</v>
      </c>
      <c r="U324" s="37" t="s">
        <v>123</v>
      </c>
      <c r="V324" s="49">
        <f t="shared" si="56"/>
        <v>15</v>
      </c>
    </row>
    <row r="325" ht="24.9" customHeight="1" spans="1:22">
      <c r="A325" s="12">
        <v>320</v>
      </c>
      <c r="B325" s="18"/>
      <c r="C325" s="13" t="s">
        <v>1063</v>
      </c>
      <c r="D325" s="13" t="s">
        <v>30</v>
      </c>
      <c r="E325" s="25" t="s">
        <v>1064</v>
      </c>
      <c r="F325" s="17" t="s">
        <v>1065</v>
      </c>
      <c r="G325" s="14" t="s">
        <v>40</v>
      </c>
      <c r="H325" s="21">
        <v>4253</v>
      </c>
      <c r="I325" s="39"/>
      <c r="J325" s="14">
        <f t="shared" si="51"/>
        <v>680.48</v>
      </c>
      <c r="K325" s="39"/>
      <c r="L325" s="39"/>
      <c r="M325" s="37">
        <f t="shared" si="57"/>
        <v>680.48</v>
      </c>
      <c r="N325" s="39"/>
      <c r="O325" s="39"/>
      <c r="P325" s="39"/>
      <c r="Q325" s="37"/>
      <c r="R325" s="37"/>
      <c r="S325" s="47">
        <v>1</v>
      </c>
      <c r="T325" s="14">
        <f t="shared" si="52"/>
        <v>680.48</v>
      </c>
      <c r="U325" s="37" t="s">
        <v>335</v>
      </c>
      <c r="V325" s="49">
        <f t="shared" si="56"/>
        <v>12</v>
      </c>
    </row>
    <row r="326" ht="24.9" customHeight="1" spans="1:22">
      <c r="A326" s="12">
        <v>321</v>
      </c>
      <c r="B326" s="18"/>
      <c r="C326" s="13" t="s">
        <v>1066</v>
      </c>
      <c r="D326" s="13" t="s">
        <v>30</v>
      </c>
      <c r="E326" s="25" t="s">
        <v>1067</v>
      </c>
      <c r="F326" s="17" t="s">
        <v>1068</v>
      </c>
      <c r="G326" s="14" t="s">
        <v>40</v>
      </c>
      <c r="H326" s="21">
        <v>4253</v>
      </c>
      <c r="I326" s="39"/>
      <c r="J326" s="14">
        <f t="shared" ref="J326:J389" si="58">H326*0.16</f>
        <v>680.48</v>
      </c>
      <c r="K326" s="39"/>
      <c r="L326" s="39"/>
      <c r="M326" s="37">
        <f t="shared" si="57"/>
        <v>680.48</v>
      </c>
      <c r="N326" s="39"/>
      <c r="O326" s="39"/>
      <c r="P326" s="39"/>
      <c r="Q326" s="37"/>
      <c r="R326" s="37"/>
      <c r="S326" s="47">
        <v>1</v>
      </c>
      <c r="T326" s="14">
        <f t="shared" ref="T326:T389" si="59">M326+Q326</f>
        <v>680.48</v>
      </c>
      <c r="U326" s="37" t="s">
        <v>56</v>
      </c>
      <c r="V326" s="49">
        <f t="shared" si="56"/>
        <v>1</v>
      </c>
    </row>
    <row r="327" ht="24.9" customHeight="1" spans="1:22">
      <c r="A327" s="12">
        <v>322</v>
      </c>
      <c r="B327" s="19"/>
      <c r="C327" s="14" t="s">
        <v>1069</v>
      </c>
      <c r="D327" s="14" t="s">
        <v>30</v>
      </c>
      <c r="E327" s="15" t="s">
        <v>1070</v>
      </c>
      <c r="F327" s="15" t="s">
        <v>1071</v>
      </c>
      <c r="G327" s="14" t="s">
        <v>33</v>
      </c>
      <c r="H327" s="14">
        <v>4392</v>
      </c>
      <c r="I327" s="14">
        <v>7089</v>
      </c>
      <c r="J327" s="14">
        <f t="shared" si="58"/>
        <v>702.72</v>
      </c>
      <c r="K327" s="14">
        <f>I327*0.09</f>
        <v>638.01</v>
      </c>
      <c r="L327" s="14">
        <f>ROUND(H327*0.005,2)</f>
        <v>21.96</v>
      </c>
      <c r="M327" s="37">
        <f t="shared" si="57"/>
        <v>1362.69</v>
      </c>
      <c r="N327" s="14">
        <f>H327*0.08</f>
        <v>351.36</v>
      </c>
      <c r="O327" s="14">
        <f>I327*0.02</f>
        <v>141.78</v>
      </c>
      <c r="P327" s="14">
        <f>L327</f>
        <v>21.96</v>
      </c>
      <c r="Q327" s="37">
        <f>N327+O327+P327</f>
        <v>515.1</v>
      </c>
      <c r="R327" s="37"/>
      <c r="S327" s="47">
        <v>1</v>
      </c>
      <c r="T327" s="14">
        <f t="shared" si="59"/>
        <v>1877.79</v>
      </c>
      <c r="U327" s="37" t="s">
        <v>123</v>
      </c>
      <c r="V327" s="49">
        <f t="shared" si="56"/>
        <v>15</v>
      </c>
    </row>
    <row r="328" ht="24.9" customHeight="1" spans="1:22">
      <c r="A328" s="12">
        <v>323</v>
      </c>
      <c r="B328" s="16" t="s">
        <v>1072</v>
      </c>
      <c r="C328" s="13" t="s">
        <v>1073</v>
      </c>
      <c r="D328" s="13" t="s">
        <v>37</v>
      </c>
      <c r="E328" s="25" t="s">
        <v>1074</v>
      </c>
      <c r="F328" s="17" t="s">
        <v>1075</v>
      </c>
      <c r="G328" s="26" t="s">
        <v>40</v>
      </c>
      <c r="H328" s="23">
        <v>5918</v>
      </c>
      <c r="I328" s="39"/>
      <c r="J328" s="14">
        <f t="shared" si="58"/>
        <v>946.88</v>
      </c>
      <c r="K328" s="39"/>
      <c r="L328" s="39"/>
      <c r="M328" s="37">
        <f t="shared" si="57"/>
        <v>946.88</v>
      </c>
      <c r="N328" s="39"/>
      <c r="O328" s="39"/>
      <c r="P328" s="39"/>
      <c r="Q328" s="37"/>
      <c r="R328" s="37"/>
      <c r="S328" s="47">
        <v>1</v>
      </c>
      <c r="T328" s="14">
        <f t="shared" si="59"/>
        <v>946.88</v>
      </c>
      <c r="U328" s="37" t="s">
        <v>231</v>
      </c>
      <c r="V328" s="49">
        <f t="shared" si="56"/>
        <v>26</v>
      </c>
    </row>
    <row r="329" ht="24.9" customHeight="1" spans="1:22">
      <c r="A329" s="12">
        <v>324</v>
      </c>
      <c r="B329" s="18"/>
      <c r="C329" s="13" t="s">
        <v>1076</v>
      </c>
      <c r="D329" s="13" t="s">
        <v>30</v>
      </c>
      <c r="E329" s="25" t="s">
        <v>1077</v>
      </c>
      <c r="F329" s="17" t="s">
        <v>1078</v>
      </c>
      <c r="G329" s="26" t="s">
        <v>40</v>
      </c>
      <c r="H329" s="23">
        <v>4253</v>
      </c>
      <c r="I329" s="39"/>
      <c r="J329" s="14">
        <f t="shared" si="58"/>
        <v>680.48</v>
      </c>
      <c r="K329" s="39"/>
      <c r="L329" s="39"/>
      <c r="M329" s="37">
        <f t="shared" si="57"/>
        <v>680.48</v>
      </c>
      <c r="N329" s="39"/>
      <c r="O329" s="39"/>
      <c r="P329" s="39"/>
      <c r="Q329" s="37"/>
      <c r="R329" s="37"/>
      <c r="S329" s="47">
        <v>1</v>
      </c>
      <c r="T329" s="14">
        <f t="shared" si="59"/>
        <v>680.48</v>
      </c>
      <c r="U329" s="37" t="s">
        <v>231</v>
      </c>
      <c r="V329" s="49">
        <f t="shared" si="56"/>
        <v>26</v>
      </c>
    </row>
    <row r="330" ht="24.9" customHeight="1" spans="1:22">
      <c r="A330" s="12">
        <v>325</v>
      </c>
      <c r="B330" s="18"/>
      <c r="C330" s="13" t="s">
        <v>1079</v>
      </c>
      <c r="D330" s="13" t="s">
        <v>30</v>
      </c>
      <c r="E330" s="25" t="s">
        <v>1080</v>
      </c>
      <c r="F330" s="17" t="s">
        <v>1081</v>
      </c>
      <c r="G330" s="26" t="s">
        <v>40</v>
      </c>
      <c r="H330" s="21">
        <v>4253</v>
      </c>
      <c r="I330" s="39"/>
      <c r="J330" s="14">
        <f t="shared" si="58"/>
        <v>680.48</v>
      </c>
      <c r="K330" s="39"/>
      <c r="L330" s="39"/>
      <c r="M330" s="37">
        <f t="shared" si="57"/>
        <v>680.48</v>
      </c>
      <c r="N330" s="39"/>
      <c r="O330" s="39"/>
      <c r="P330" s="39"/>
      <c r="Q330" s="37"/>
      <c r="R330" s="37"/>
      <c r="S330" s="47">
        <v>1</v>
      </c>
      <c r="T330" s="14">
        <f t="shared" si="59"/>
        <v>680.48</v>
      </c>
      <c r="U330" s="37" t="s">
        <v>231</v>
      </c>
      <c r="V330" s="49">
        <f t="shared" si="56"/>
        <v>26</v>
      </c>
    </row>
    <row r="331" ht="24.9" customHeight="1" spans="1:22">
      <c r="A331" s="12">
        <v>326</v>
      </c>
      <c r="B331" s="18"/>
      <c r="C331" s="13" t="s">
        <v>1082</v>
      </c>
      <c r="D331" s="13" t="s">
        <v>30</v>
      </c>
      <c r="E331" s="25" t="s">
        <v>1083</v>
      </c>
      <c r="F331" s="17" t="s">
        <v>1084</v>
      </c>
      <c r="G331" s="26" t="s">
        <v>40</v>
      </c>
      <c r="H331" s="23">
        <v>4885</v>
      </c>
      <c r="I331" s="39"/>
      <c r="J331" s="14">
        <f t="shared" si="58"/>
        <v>781.6</v>
      </c>
      <c r="K331" s="39"/>
      <c r="L331" s="39"/>
      <c r="M331" s="37">
        <f t="shared" si="57"/>
        <v>781.6</v>
      </c>
      <c r="N331" s="39"/>
      <c r="O331" s="39"/>
      <c r="P331" s="39"/>
      <c r="Q331" s="37"/>
      <c r="R331" s="37"/>
      <c r="S331" s="47">
        <v>1</v>
      </c>
      <c r="T331" s="14">
        <f t="shared" si="59"/>
        <v>781.6</v>
      </c>
      <c r="U331" s="37" t="s">
        <v>231</v>
      </c>
      <c r="V331" s="49">
        <f t="shared" si="56"/>
        <v>26</v>
      </c>
    </row>
    <row r="332" ht="24.9" customHeight="1" spans="1:22">
      <c r="A332" s="12">
        <v>327</v>
      </c>
      <c r="B332" s="18"/>
      <c r="C332" s="13" t="s">
        <v>1085</v>
      </c>
      <c r="D332" s="22" t="s">
        <v>30</v>
      </c>
      <c r="E332" s="25" t="s">
        <v>1086</v>
      </c>
      <c r="F332" s="17" t="s">
        <v>1087</v>
      </c>
      <c r="G332" s="22" t="s">
        <v>40</v>
      </c>
      <c r="H332" s="23">
        <v>4253</v>
      </c>
      <c r="I332" s="39"/>
      <c r="J332" s="14">
        <f t="shared" si="58"/>
        <v>680.48</v>
      </c>
      <c r="K332" s="39"/>
      <c r="L332" s="39"/>
      <c r="M332" s="37">
        <f t="shared" si="57"/>
        <v>680.48</v>
      </c>
      <c r="N332" s="39"/>
      <c r="O332" s="39"/>
      <c r="P332" s="39"/>
      <c r="Q332" s="37"/>
      <c r="R332" s="37"/>
      <c r="S332" s="47">
        <v>1</v>
      </c>
      <c r="T332" s="14">
        <f t="shared" si="59"/>
        <v>680.48</v>
      </c>
      <c r="U332" s="37" t="s">
        <v>93</v>
      </c>
      <c r="V332" s="49">
        <f t="shared" si="56"/>
        <v>32</v>
      </c>
    </row>
    <row r="333" ht="24.9" customHeight="1" spans="1:22">
      <c r="A333" s="12">
        <v>328</v>
      </c>
      <c r="B333" s="18"/>
      <c r="C333" s="13" t="s">
        <v>1088</v>
      </c>
      <c r="D333" s="13" t="s">
        <v>30</v>
      </c>
      <c r="E333" s="25" t="s">
        <v>1089</v>
      </c>
      <c r="F333" s="17" t="s">
        <v>1090</v>
      </c>
      <c r="G333" s="26" t="s">
        <v>40</v>
      </c>
      <c r="H333" s="23">
        <v>4253</v>
      </c>
      <c r="I333" s="39"/>
      <c r="J333" s="14">
        <f t="shared" si="58"/>
        <v>680.48</v>
      </c>
      <c r="K333" s="39"/>
      <c r="L333" s="39"/>
      <c r="M333" s="37">
        <f t="shared" si="57"/>
        <v>680.48</v>
      </c>
      <c r="N333" s="39"/>
      <c r="O333" s="39"/>
      <c r="P333" s="39"/>
      <c r="Q333" s="37"/>
      <c r="R333" s="37"/>
      <c r="S333" s="47">
        <v>1</v>
      </c>
      <c r="T333" s="14">
        <f t="shared" si="59"/>
        <v>680.48</v>
      </c>
      <c r="U333" s="37" t="s">
        <v>432</v>
      </c>
      <c r="V333" s="49">
        <f t="shared" si="56"/>
        <v>35</v>
      </c>
    </row>
    <row r="334" ht="24.9" customHeight="1" spans="1:22">
      <c r="A334" s="12">
        <v>329</v>
      </c>
      <c r="B334" s="18"/>
      <c r="C334" s="13" t="s">
        <v>1091</v>
      </c>
      <c r="D334" s="13" t="s">
        <v>37</v>
      </c>
      <c r="E334" s="25" t="s">
        <v>1092</v>
      </c>
      <c r="F334" s="17" t="s">
        <v>1093</v>
      </c>
      <c r="G334" s="26" t="s">
        <v>40</v>
      </c>
      <c r="H334" s="21">
        <v>4505</v>
      </c>
      <c r="I334" s="39"/>
      <c r="J334" s="14">
        <f t="shared" si="58"/>
        <v>720.8</v>
      </c>
      <c r="K334" s="39"/>
      <c r="L334" s="39"/>
      <c r="M334" s="37">
        <f t="shared" si="57"/>
        <v>720.8</v>
      </c>
      <c r="N334" s="39"/>
      <c r="O334" s="39"/>
      <c r="P334" s="39"/>
      <c r="Q334" s="37"/>
      <c r="R334" s="37"/>
      <c r="S334" s="47">
        <v>1</v>
      </c>
      <c r="T334" s="14">
        <f t="shared" si="59"/>
        <v>720.8</v>
      </c>
      <c r="U334" s="37" t="s">
        <v>93</v>
      </c>
      <c r="V334" s="49">
        <f t="shared" si="56"/>
        <v>32</v>
      </c>
    </row>
    <row r="335" ht="24.9" customHeight="1" spans="1:22">
      <c r="A335" s="12">
        <v>330</v>
      </c>
      <c r="B335" s="18"/>
      <c r="C335" s="13" t="s">
        <v>1094</v>
      </c>
      <c r="D335" s="22" t="s">
        <v>30</v>
      </c>
      <c r="E335" s="25" t="s">
        <v>1095</v>
      </c>
      <c r="F335" s="17" t="s">
        <v>1096</v>
      </c>
      <c r="G335" s="22" t="s">
        <v>40</v>
      </c>
      <c r="H335" s="23">
        <v>4762</v>
      </c>
      <c r="I335" s="39"/>
      <c r="J335" s="14">
        <f t="shared" si="58"/>
        <v>761.92</v>
      </c>
      <c r="K335" s="39"/>
      <c r="L335" s="39"/>
      <c r="M335" s="37">
        <f t="shared" si="57"/>
        <v>761.92</v>
      </c>
      <c r="N335" s="39"/>
      <c r="O335" s="39"/>
      <c r="P335" s="39"/>
      <c r="Q335" s="37"/>
      <c r="R335" s="37"/>
      <c r="S335" s="47">
        <v>1</v>
      </c>
      <c r="T335" s="14">
        <f t="shared" si="59"/>
        <v>761.92</v>
      </c>
      <c r="U335" s="37" t="s">
        <v>82</v>
      </c>
      <c r="V335" s="49">
        <f t="shared" si="56"/>
        <v>36</v>
      </c>
    </row>
    <row r="336" ht="24.9" customHeight="1" spans="1:22">
      <c r="A336" s="12">
        <v>331</v>
      </c>
      <c r="B336" s="18"/>
      <c r="C336" s="13" t="s">
        <v>1097</v>
      </c>
      <c r="D336" s="13" t="s">
        <v>37</v>
      </c>
      <c r="E336" s="25" t="s">
        <v>1098</v>
      </c>
      <c r="F336" s="17" t="s">
        <v>1099</v>
      </c>
      <c r="G336" s="26" t="s">
        <v>40</v>
      </c>
      <c r="H336" s="23">
        <v>4253</v>
      </c>
      <c r="I336" s="39"/>
      <c r="J336" s="14">
        <f t="shared" si="58"/>
        <v>680.48</v>
      </c>
      <c r="K336" s="39"/>
      <c r="L336" s="39"/>
      <c r="M336" s="37">
        <f t="shared" si="57"/>
        <v>680.48</v>
      </c>
      <c r="N336" s="39"/>
      <c r="O336" s="39"/>
      <c r="P336" s="39"/>
      <c r="Q336" s="37"/>
      <c r="R336" s="37"/>
      <c r="S336" s="47">
        <v>1</v>
      </c>
      <c r="T336" s="14">
        <f t="shared" si="59"/>
        <v>680.48</v>
      </c>
      <c r="U336" s="37" t="s">
        <v>231</v>
      </c>
      <c r="V336" s="49">
        <f t="shared" si="56"/>
        <v>26</v>
      </c>
    </row>
    <row r="337" ht="24.9" customHeight="1" spans="1:22">
      <c r="A337" s="12">
        <v>332</v>
      </c>
      <c r="B337" s="18"/>
      <c r="C337" s="13" t="s">
        <v>1100</v>
      </c>
      <c r="D337" s="13" t="s">
        <v>30</v>
      </c>
      <c r="E337" s="25" t="s">
        <v>1101</v>
      </c>
      <c r="F337" s="17" t="s">
        <v>1102</v>
      </c>
      <c r="G337" s="26" t="s">
        <v>40</v>
      </c>
      <c r="H337" s="23">
        <v>4727</v>
      </c>
      <c r="I337" s="39"/>
      <c r="J337" s="14">
        <f t="shared" si="58"/>
        <v>756.32</v>
      </c>
      <c r="K337" s="39"/>
      <c r="L337" s="39"/>
      <c r="M337" s="37">
        <f t="shared" si="57"/>
        <v>756.32</v>
      </c>
      <c r="N337" s="39"/>
      <c r="O337" s="39"/>
      <c r="P337" s="39"/>
      <c r="Q337" s="37"/>
      <c r="R337" s="37"/>
      <c r="S337" s="47">
        <v>1</v>
      </c>
      <c r="T337" s="14">
        <f t="shared" si="59"/>
        <v>756.32</v>
      </c>
      <c r="U337" s="37" t="s">
        <v>123</v>
      </c>
      <c r="V337" s="49">
        <f t="shared" si="56"/>
        <v>15</v>
      </c>
    </row>
    <row r="338" ht="24.9" customHeight="1" spans="1:22">
      <c r="A338" s="12">
        <v>333</v>
      </c>
      <c r="B338" s="18"/>
      <c r="C338" s="13" t="s">
        <v>1103</v>
      </c>
      <c r="D338" s="13" t="s">
        <v>30</v>
      </c>
      <c r="E338" s="25" t="s">
        <v>1104</v>
      </c>
      <c r="F338" s="17" t="s">
        <v>1105</v>
      </c>
      <c r="G338" s="26" t="s">
        <v>40</v>
      </c>
      <c r="H338" s="21">
        <v>4253</v>
      </c>
      <c r="I338" s="39"/>
      <c r="J338" s="14">
        <f t="shared" si="58"/>
        <v>680.48</v>
      </c>
      <c r="K338" s="39"/>
      <c r="L338" s="39"/>
      <c r="M338" s="37">
        <f t="shared" si="57"/>
        <v>680.48</v>
      </c>
      <c r="N338" s="39"/>
      <c r="O338" s="39"/>
      <c r="P338" s="39"/>
      <c r="Q338" s="37"/>
      <c r="R338" s="37"/>
      <c r="S338" s="47">
        <v>1</v>
      </c>
      <c r="T338" s="14">
        <f t="shared" si="59"/>
        <v>680.48</v>
      </c>
      <c r="U338" s="37" t="s">
        <v>123</v>
      </c>
      <c r="V338" s="49">
        <f t="shared" si="56"/>
        <v>15</v>
      </c>
    </row>
    <row r="339" ht="24.9" customHeight="1" spans="1:22">
      <c r="A339" s="12">
        <v>334</v>
      </c>
      <c r="B339" s="18"/>
      <c r="C339" s="13" t="s">
        <v>1106</v>
      </c>
      <c r="D339" s="13" t="s">
        <v>30</v>
      </c>
      <c r="E339" s="25" t="s">
        <v>1107</v>
      </c>
      <c r="F339" s="17" t="s">
        <v>1108</v>
      </c>
      <c r="G339" s="26" t="s">
        <v>40</v>
      </c>
      <c r="H339" s="21">
        <v>4253</v>
      </c>
      <c r="I339" s="39"/>
      <c r="J339" s="14">
        <f t="shared" si="58"/>
        <v>680.48</v>
      </c>
      <c r="K339" s="39"/>
      <c r="L339" s="39"/>
      <c r="M339" s="37">
        <f t="shared" si="57"/>
        <v>680.48</v>
      </c>
      <c r="N339" s="39"/>
      <c r="O339" s="39"/>
      <c r="P339" s="39"/>
      <c r="Q339" s="37"/>
      <c r="R339" s="37"/>
      <c r="S339" s="47">
        <v>1</v>
      </c>
      <c r="T339" s="14">
        <f t="shared" si="59"/>
        <v>680.48</v>
      </c>
      <c r="U339" s="37" t="s">
        <v>45</v>
      </c>
      <c r="V339" s="49">
        <f t="shared" si="56"/>
        <v>14</v>
      </c>
    </row>
    <row r="340" ht="24.9" customHeight="1" spans="1:22">
      <c r="A340" s="12">
        <v>335</v>
      </c>
      <c r="B340" s="18"/>
      <c r="C340" s="13" t="s">
        <v>1109</v>
      </c>
      <c r="D340" s="13" t="s">
        <v>30</v>
      </c>
      <c r="E340" s="25" t="s">
        <v>1110</v>
      </c>
      <c r="F340" s="17" t="s">
        <v>1111</v>
      </c>
      <c r="G340" s="26" t="s">
        <v>40</v>
      </c>
      <c r="H340" s="21">
        <v>4500</v>
      </c>
      <c r="I340" s="39"/>
      <c r="J340" s="14">
        <f t="shared" si="58"/>
        <v>720</v>
      </c>
      <c r="K340" s="39"/>
      <c r="L340" s="39"/>
      <c r="M340" s="37">
        <f t="shared" si="57"/>
        <v>720</v>
      </c>
      <c r="N340" s="39"/>
      <c r="O340" s="39"/>
      <c r="P340" s="39"/>
      <c r="Q340" s="37"/>
      <c r="R340" s="37"/>
      <c r="S340" s="47">
        <v>1</v>
      </c>
      <c r="T340" s="14">
        <f t="shared" si="59"/>
        <v>720</v>
      </c>
      <c r="U340" s="37" t="s">
        <v>406</v>
      </c>
      <c r="V340" s="49">
        <f t="shared" si="56"/>
        <v>3</v>
      </c>
    </row>
    <row r="341" ht="24.9" customHeight="1" spans="1:22">
      <c r="A341" s="12">
        <v>336</v>
      </c>
      <c r="B341" s="18"/>
      <c r="C341" s="13" t="s">
        <v>1112</v>
      </c>
      <c r="D341" s="13" t="s">
        <v>30</v>
      </c>
      <c r="E341" s="25" t="s">
        <v>401</v>
      </c>
      <c r="F341" s="17" t="s">
        <v>1113</v>
      </c>
      <c r="G341" s="26" t="s">
        <v>40</v>
      </c>
      <c r="H341" s="21">
        <v>5000</v>
      </c>
      <c r="I341" s="39"/>
      <c r="J341" s="14">
        <f t="shared" si="58"/>
        <v>800</v>
      </c>
      <c r="K341" s="39"/>
      <c r="L341" s="39"/>
      <c r="M341" s="37">
        <f t="shared" si="57"/>
        <v>800</v>
      </c>
      <c r="N341" s="39"/>
      <c r="O341" s="39"/>
      <c r="P341" s="39"/>
      <c r="Q341" s="37"/>
      <c r="R341" s="37"/>
      <c r="S341" s="47">
        <v>1</v>
      </c>
      <c r="T341" s="14">
        <f t="shared" si="59"/>
        <v>800</v>
      </c>
      <c r="U341" s="37" t="s">
        <v>406</v>
      </c>
      <c r="V341" s="49">
        <f t="shared" si="56"/>
        <v>3</v>
      </c>
    </row>
    <row r="342" ht="24.9" customHeight="1" spans="1:22">
      <c r="A342" s="12">
        <v>337</v>
      </c>
      <c r="B342" s="18"/>
      <c r="C342" s="13" t="s">
        <v>1114</v>
      </c>
      <c r="D342" s="13" t="s">
        <v>30</v>
      </c>
      <c r="E342" s="25" t="s">
        <v>1115</v>
      </c>
      <c r="F342" s="17" t="s">
        <v>1116</v>
      </c>
      <c r="G342" s="26" t="s">
        <v>40</v>
      </c>
      <c r="H342" s="21">
        <v>4300</v>
      </c>
      <c r="I342" s="39"/>
      <c r="J342" s="14">
        <f t="shared" si="58"/>
        <v>688</v>
      </c>
      <c r="K342" s="39"/>
      <c r="L342" s="39"/>
      <c r="M342" s="37">
        <f t="shared" si="57"/>
        <v>688</v>
      </c>
      <c r="N342" s="39"/>
      <c r="O342" s="39"/>
      <c r="P342" s="39"/>
      <c r="Q342" s="37"/>
      <c r="R342" s="37"/>
      <c r="S342" s="47">
        <v>1</v>
      </c>
      <c r="T342" s="14">
        <f t="shared" si="59"/>
        <v>688</v>
      </c>
      <c r="U342" s="37" t="s">
        <v>406</v>
      </c>
      <c r="V342" s="49">
        <f t="shared" si="56"/>
        <v>3</v>
      </c>
    </row>
    <row r="343" ht="24.9" customHeight="1" spans="1:22">
      <c r="A343" s="12">
        <v>338</v>
      </c>
      <c r="B343" s="18"/>
      <c r="C343" s="13" t="s">
        <v>1117</v>
      </c>
      <c r="D343" s="13" t="s">
        <v>37</v>
      </c>
      <c r="E343" s="13" t="s">
        <v>461</v>
      </c>
      <c r="F343" s="17" t="s">
        <v>1118</v>
      </c>
      <c r="G343" s="26" t="s">
        <v>40</v>
      </c>
      <c r="H343" s="23">
        <v>4500</v>
      </c>
      <c r="I343" s="39"/>
      <c r="J343" s="14">
        <f t="shared" si="58"/>
        <v>720</v>
      </c>
      <c r="K343" s="39"/>
      <c r="L343" s="39"/>
      <c r="M343" s="37">
        <f t="shared" si="57"/>
        <v>720</v>
      </c>
      <c r="N343" s="39"/>
      <c r="O343" s="39"/>
      <c r="P343" s="39"/>
      <c r="Q343" s="37"/>
      <c r="R343" s="37"/>
      <c r="S343" s="47">
        <v>1</v>
      </c>
      <c r="T343" s="14">
        <f t="shared" si="59"/>
        <v>720</v>
      </c>
      <c r="U343" s="37" t="s">
        <v>250</v>
      </c>
      <c r="V343" s="49">
        <f t="shared" si="56"/>
        <v>2</v>
      </c>
    </row>
    <row r="344" ht="24.9" customHeight="1" spans="1:22">
      <c r="A344" s="12">
        <v>339</v>
      </c>
      <c r="B344" s="18"/>
      <c r="C344" s="13" t="s">
        <v>1119</v>
      </c>
      <c r="D344" s="13" t="s">
        <v>30</v>
      </c>
      <c r="E344" s="13" t="s">
        <v>1120</v>
      </c>
      <c r="F344" s="17" t="s">
        <v>1121</v>
      </c>
      <c r="G344" s="26" t="s">
        <v>40</v>
      </c>
      <c r="H344" s="23">
        <v>5000</v>
      </c>
      <c r="I344" s="39"/>
      <c r="J344" s="14">
        <f t="shared" si="58"/>
        <v>800</v>
      </c>
      <c r="K344" s="39"/>
      <c r="L344" s="39"/>
      <c r="M344" s="37">
        <f t="shared" si="57"/>
        <v>800</v>
      </c>
      <c r="N344" s="39"/>
      <c r="O344" s="39"/>
      <c r="P344" s="39"/>
      <c r="Q344" s="37"/>
      <c r="R344" s="37"/>
      <c r="S344" s="47">
        <v>1</v>
      </c>
      <c r="T344" s="14">
        <f t="shared" si="59"/>
        <v>800</v>
      </c>
      <c r="U344" s="37" t="s">
        <v>56</v>
      </c>
      <c r="V344" s="49">
        <f t="shared" si="56"/>
        <v>1</v>
      </c>
    </row>
    <row r="345" ht="24.9" customHeight="1" spans="1:22">
      <c r="A345" s="12">
        <v>340</v>
      </c>
      <c r="B345" s="18"/>
      <c r="C345" s="13" t="s">
        <v>1122</v>
      </c>
      <c r="D345" s="13" t="s">
        <v>30</v>
      </c>
      <c r="E345" s="13" t="s">
        <v>1123</v>
      </c>
      <c r="F345" s="17" t="s">
        <v>1124</v>
      </c>
      <c r="G345" s="26" t="s">
        <v>40</v>
      </c>
      <c r="H345" s="23">
        <v>4253</v>
      </c>
      <c r="I345" s="39"/>
      <c r="J345" s="14">
        <f t="shared" si="58"/>
        <v>680.48</v>
      </c>
      <c r="K345" s="39"/>
      <c r="L345" s="39"/>
      <c r="M345" s="37">
        <f t="shared" si="57"/>
        <v>680.48</v>
      </c>
      <c r="N345" s="39"/>
      <c r="O345" s="39"/>
      <c r="P345" s="39"/>
      <c r="Q345" s="37"/>
      <c r="R345" s="37"/>
      <c r="S345" s="47">
        <v>1</v>
      </c>
      <c r="T345" s="14">
        <f t="shared" si="59"/>
        <v>680.48</v>
      </c>
      <c r="U345" s="37" t="s">
        <v>56</v>
      </c>
      <c r="V345" s="49">
        <f t="shared" si="56"/>
        <v>1</v>
      </c>
    </row>
    <row r="346" ht="24.9" customHeight="1" spans="1:22">
      <c r="A346" s="12">
        <v>341</v>
      </c>
      <c r="B346" s="18"/>
      <c r="C346" s="13" t="s">
        <v>1125</v>
      </c>
      <c r="D346" s="13" t="s">
        <v>30</v>
      </c>
      <c r="E346" s="13" t="s">
        <v>1126</v>
      </c>
      <c r="F346" s="17" t="s">
        <v>1127</v>
      </c>
      <c r="G346" s="26" t="s">
        <v>40</v>
      </c>
      <c r="H346" s="23">
        <v>4253</v>
      </c>
      <c r="I346" s="39"/>
      <c r="J346" s="14">
        <f t="shared" si="58"/>
        <v>680.48</v>
      </c>
      <c r="K346" s="39"/>
      <c r="L346" s="39"/>
      <c r="M346" s="37">
        <f t="shared" si="57"/>
        <v>680.48</v>
      </c>
      <c r="N346" s="39"/>
      <c r="O346" s="39"/>
      <c r="P346" s="39"/>
      <c r="Q346" s="37"/>
      <c r="R346" s="37"/>
      <c r="S346" s="47">
        <v>1</v>
      </c>
      <c r="T346" s="14">
        <f t="shared" si="59"/>
        <v>680.48</v>
      </c>
      <c r="U346" s="37" t="s">
        <v>56</v>
      </c>
      <c r="V346" s="49">
        <f t="shared" si="56"/>
        <v>1</v>
      </c>
    </row>
    <row r="347" ht="24.9" customHeight="1" spans="1:22">
      <c r="A347" s="12">
        <v>342</v>
      </c>
      <c r="B347" s="18"/>
      <c r="C347" s="13" t="s">
        <v>1128</v>
      </c>
      <c r="D347" s="13" t="s">
        <v>30</v>
      </c>
      <c r="E347" s="13" t="s">
        <v>1129</v>
      </c>
      <c r="F347" s="17" t="s">
        <v>1130</v>
      </c>
      <c r="G347" s="26" t="s">
        <v>40</v>
      </c>
      <c r="H347" s="23">
        <v>4253</v>
      </c>
      <c r="I347" s="39"/>
      <c r="J347" s="14">
        <f t="shared" si="58"/>
        <v>680.48</v>
      </c>
      <c r="K347" s="39"/>
      <c r="L347" s="39"/>
      <c r="M347" s="37">
        <f t="shared" si="57"/>
        <v>680.48</v>
      </c>
      <c r="N347" s="39"/>
      <c r="O347" s="39"/>
      <c r="P347" s="39"/>
      <c r="Q347" s="37"/>
      <c r="R347" s="37"/>
      <c r="S347" s="47">
        <v>1</v>
      </c>
      <c r="T347" s="14">
        <f t="shared" si="59"/>
        <v>680.48</v>
      </c>
      <c r="U347" s="37" t="s">
        <v>56</v>
      </c>
      <c r="V347" s="49">
        <f t="shared" si="56"/>
        <v>1</v>
      </c>
    </row>
    <row r="348" ht="24.9" customHeight="1" spans="1:22">
      <c r="A348" s="12">
        <v>343</v>
      </c>
      <c r="B348" s="18"/>
      <c r="C348" s="13" t="s">
        <v>1131</v>
      </c>
      <c r="D348" s="13" t="s">
        <v>30</v>
      </c>
      <c r="E348" s="13" t="s">
        <v>1132</v>
      </c>
      <c r="F348" s="17" t="s">
        <v>1133</v>
      </c>
      <c r="G348" s="26" t="s">
        <v>40</v>
      </c>
      <c r="H348" s="23">
        <v>4500</v>
      </c>
      <c r="I348" s="39"/>
      <c r="J348" s="14">
        <f t="shared" si="58"/>
        <v>720</v>
      </c>
      <c r="K348" s="39"/>
      <c r="L348" s="39"/>
      <c r="M348" s="37">
        <f t="shared" si="57"/>
        <v>720</v>
      </c>
      <c r="N348" s="39"/>
      <c r="O348" s="39"/>
      <c r="P348" s="39"/>
      <c r="Q348" s="37"/>
      <c r="R348" s="37"/>
      <c r="S348" s="47">
        <v>1</v>
      </c>
      <c r="T348" s="14">
        <f t="shared" si="59"/>
        <v>720</v>
      </c>
      <c r="U348" s="37" t="s">
        <v>56</v>
      </c>
      <c r="V348" s="49">
        <f t="shared" si="56"/>
        <v>1</v>
      </c>
    </row>
    <row r="349" ht="24.9" customHeight="1" spans="1:22">
      <c r="A349" s="12">
        <v>344</v>
      </c>
      <c r="B349" s="18"/>
      <c r="C349" s="13" t="s">
        <v>1134</v>
      </c>
      <c r="D349" s="13" t="s">
        <v>30</v>
      </c>
      <c r="E349" s="13" t="s">
        <v>1135</v>
      </c>
      <c r="F349" s="17" t="s">
        <v>1136</v>
      </c>
      <c r="G349" s="26" t="s">
        <v>40</v>
      </c>
      <c r="H349" s="23">
        <v>4300</v>
      </c>
      <c r="I349" s="39"/>
      <c r="J349" s="14">
        <f t="shared" si="58"/>
        <v>688</v>
      </c>
      <c r="K349" s="39"/>
      <c r="L349" s="39"/>
      <c r="M349" s="37">
        <f t="shared" si="57"/>
        <v>688</v>
      </c>
      <c r="N349" s="39"/>
      <c r="O349" s="39"/>
      <c r="P349" s="39"/>
      <c r="Q349" s="37"/>
      <c r="R349" s="37"/>
      <c r="S349" s="47">
        <v>1</v>
      </c>
      <c r="T349" s="14">
        <f t="shared" si="59"/>
        <v>688</v>
      </c>
      <c r="U349" s="37" t="s">
        <v>56</v>
      </c>
      <c r="V349" s="49">
        <f t="shared" si="56"/>
        <v>1</v>
      </c>
    </row>
    <row r="350" ht="24.9" customHeight="1" spans="1:22">
      <c r="A350" s="12">
        <v>345</v>
      </c>
      <c r="B350" s="16" t="s">
        <v>1137</v>
      </c>
      <c r="C350" s="13" t="s">
        <v>1138</v>
      </c>
      <c r="D350" s="13" t="s">
        <v>30</v>
      </c>
      <c r="E350" s="13" t="s">
        <v>1139</v>
      </c>
      <c r="F350" s="17" t="s">
        <v>1140</v>
      </c>
      <c r="G350" s="26" t="s">
        <v>40</v>
      </c>
      <c r="H350" s="23">
        <v>4253</v>
      </c>
      <c r="I350" s="39"/>
      <c r="J350" s="14">
        <f t="shared" si="58"/>
        <v>680.48</v>
      </c>
      <c r="K350" s="39"/>
      <c r="L350" s="39"/>
      <c r="M350" s="37">
        <f t="shared" si="57"/>
        <v>680.48</v>
      </c>
      <c r="N350" s="39"/>
      <c r="O350" s="39"/>
      <c r="P350" s="39"/>
      <c r="Q350" s="37"/>
      <c r="R350" s="37"/>
      <c r="S350" s="47">
        <v>1</v>
      </c>
      <c r="T350" s="14">
        <f t="shared" si="59"/>
        <v>680.48</v>
      </c>
      <c r="U350" s="37" t="s">
        <v>135</v>
      </c>
      <c r="V350" s="49">
        <f t="shared" si="56"/>
        <v>19</v>
      </c>
    </row>
    <row r="351" ht="24.9" customHeight="1" spans="1:22">
      <c r="A351" s="12">
        <v>346</v>
      </c>
      <c r="B351" s="19"/>
      <c r="C351" s="13" t="s">
        <v>1141</v>
      </c>
      <c r="D351" s="13" t="s">
        <v>37</v>
      </c>
      <c r="E351" s="25" t="s">
        <v>1142</v>
      </c>
      <c r="F351" s="17" t="s">
        <v>1143</v>
      </c>
      <c r="G351" s="26" t="s">
        <v>40</v>
      </c>
      <c r="H351" s="23">
        <v>4253</v>
      </c>
      <c r="I351" s="39"/>
      <c r="J351" s="14">
        <f t="shared" si="58"/>
        <v>680.48</v>
      </c>
      <c r="K351" s="39"/>
      <c r="L351" s="39"/>
      <c r="M351" s="37">
        <f t="shared" si="57"/>
        <v>680.48</v>
      </c>
      <c r="N351" s="39"/>
      <c r="O351" s="39"/>
      <c r="P351" s="39"/>
      <c r="Q351" s="37"/>
      <c r="R351" s="37"/>
      <c r="S351" s="47">
        <v>1</v>
      </c>
      <c r="T351" s="14">
        <f t="shared" si="59"/>
        <v>680.48</v>
      </c>
      <c r="U351" s="37" t="s">
        <v>135</v>
      </c>
      <c r="V351" s="49">
        <f t="shared" si="56"/>
        <v>19</v>
      </c>
    </row>
    <row r="352" ht="24.9" customHeight="1" spans="1:22">
      <c r="A352" s="12">
        <v>347</v>
      </c>
      <c r="B352" s="16" t="s">
        <v>1144</v>
      </c>
      <c r="C352" s="13" t="s">
        <v>1145</v>
      </c>
      <c r="D352" s="13" t="s">
        <v>37</v>
      </c>
      <c r="E352" s="25" t="s">
        <v>1146</v>
      </c>
      <c r="F352" s="17" t="s">
        <v>1147</v>
      </c>
      <c r="G352" s="26" t="s">
        <v>40</v>
      </c>
      <c r="H352" s="13">
        <v>4272</v>
      </c>
      <c r="I352" s="39"/>
      <c r="J352" s="14">
        <f t="shared" si="58"/>
        <v>683.52</v>
      </c>
      <c r="K352" s="39"/>
      <c r="L352" s="39"/>
      <c r="M352" s="37">
        <f t="shared" si="57"/>
        <v>683.52</v>
      </c>
      <c r="N352" s="39"/>
      <c r="O352" s="39"/>
      <c r="P352" s="39"/>
      <c r="Q352" s="37"/>
      <c r="R352" s="37"/>
      <c r="S352" s="47">
        <v>1</v>
      </c>
      <c r="T352" s="14">
        <f t="shared" si="59"/>
        <v>683.52</v>
      </c>
      <c r="U352" s="37" t="s">
        <v>144</v>
      </c>
      <c r="V352" s="49">
        <f t="shared" si="56"/>
        <v>25</v>
      </c>
    </row>
    <row r="353" ht="24.9" customHeight="1" spans="1:22">
      <c r="A353" s="12">
        <v>348</v>
      </c>
      <c r="B353" s="18"/>
      <c r="C353" s="13" t="s">
        <v>1148</v>
      </c>
      <c r="D353" s="13" t="s">
        <v>37</v>
      </c>
      <c r="E353" s="25" t="s">
        <v>1149</v>
      </c>
      <c r="F353" s="17" t="s">
        <v>1150</v>
      </c>
      <c r="G353" s="26" t="s">
        <v>40</v>
      </c>
      <c r="H353" s="13">
        <v>4703</v>
      </c>
      <c r="I353" s="39"/>
      <c r="J353" s="14">
        <f t="shared" si="58"/>
        <v>752.48</v>
      </c>
      <c r="K353" s="39"/>
      <c r="L353" s="39"/>
      <c r="M353" s="37">
        <f t="shared" si="57"/>
        <v>752.48</v>
      </c>
      <c r="N353" s="39"/>
      <c r="O353" s="39"/>
      <c r="P353" s="39"/>
      <c r="Q353" s="37"/>
      <c r="R353" s="37"/>
      <c r="S353" s="47">
        <v>1</v>
      </c>
      <c r="T353" s="14">
        <f t="shared" si="59"/>
        <v>752.48</v>
      </c>
      <c r="U353" s="37" t="s">
        <v>231</v>
      </c>
      <c r="V353" s="49">
        <f t="shared" si="56"/>
        <v>26</v>
      </c>
    </row>
    <row r="354" ht="24.9" customHeight="1" spans="1:22">
      <c r="A354" s="12">
        <v>349</v>
      </c>
      <c r="B354" s="18"/>
      <c r="C354" s="13" t="s">
        <v>1151</v>
      </c>
      <c r="D354" s="13" t="s">
        <v>37</v>
      </c>
      <c r="E354" s="25" t="s">
        <v>1152</v>
      </c>
      <c r="F354" s="17" t="s">
        <v>1153</v>
      </c>
      <c r="G354" s="26" t="s">
        <v>40</v>
      </c>
      <c r="H354" s="13">
        <v>4253</v>
      </c>
      <c r="I354" s="39"/>
      <c r="J354" s="14">
        <f t="shared" si="58"/>
        <v>680.48</v>
      </c>
      <c r="K354" s="39"/>
      <c r="L354" s="39"/>
      <c r="M354" s="37">
        <f t="shared" si="57"/>
        <v>680.48</v>
      </c>
      <c r="N354" s="39"/>
      <c r="O354" s="39"/>
      <c r="P354" s="39"/>
      <c r="Q354" s="37"/>
      <c r="R354" s="37"/>
      <c r="S354" s="47">
        <v>1</v>
      </c>
      <c r="T354" s="14">
        <f t="shared" si="59"/>
        <v>680.48</v>
      </c>
      <c r="U354" s="37" t="s">
        <v>93</v>
      </c>
      <c r="V354" s="49">
        <f t="shared" si="56"/>
        <v>32</v>
      </c>
    </row>
    <row r="355" ht="24.9" customHeight="1" spans="1:22">
      <c r="A355" s="12">
        <v>350</v>
      </c>
      <c r="B355" s="18"/>
      <c r="C355" s="13" t="s">
        <v>1154</v>
      </c>
      <c r="D355" s="13" t="s">
        <v>30</v>
      </c>
      <c r="E355" s="25" t="s">
        <v>1155</v>
      </c>
      <c r="F355" s="17" t="s">
        <v>1156</v>
      </c>
      <c r="G355" s="26" t="s">
        <v>40</v>
      </c>
      <c r="H355" s="13">
        <v>6225</v>
      </c>
      <c r="I355" s="39"/>
      <c r="J355" s="14">
        <f t="shared" si="58"/>
        <v>996</v>
      </c>
      <c r="K355" s="39"/>
      <c r="L355" s="39"/>
      <c r="M355" s="37">
        <f t="shared" si="57"/>
        <v>996</v>
      </c>
      <c r="N355" s="39"/>
      <c r="O355" s="39"/>
      <c r="P355" s="39"/>
      <c r="Q355" s="37"/>
      <c r="R355" s="37"/>
      <c r="S355" s="47">
        <v>1</v>
      </c>
      <c r="T355" s="14">
        <f t="shared" si="59"/>
        <v>996</v>
      </c>
      <c r="U355" s="37" t="s">
        <v>100</v>
      </c>
      <c r="V355" s="49">
        <f t="shared" si="56"/>
        <v>20</v>
      </c>
    </row>
    <row r="356" ht="24.9" customHeight="1" spans="1:22">
      <c r="A356" s="12">
        <v>351</v>
      </c>
      <c r="B356" s="18"/>
      <c r="C356" s="13" t="s">
        <v>1157</v>
      </c>
      <c r="D356" s="13" t="s">
        <v>37</v>
      </c>
      <c r="E356" s="25" t="s">
        <v>1158</v>
      </c>
      <c r="F356" s="17" t="s">
        <v>1159</v>
      </c>
      <c r="G356" s="26" t="s">
        <v>40</v>
      </c>
      <c r="H356" s="21">
        <v>4253</v>
      </c>
      <c r="I356" s="39"/>
      <c r="J356" s="14">
        <f t="shared" si="58"/>
        <v>680.48</v>
      </c>
      <c r="K356" s="39"/>
      <c r="L356" s="39"/>
      <c r="M356" s="37">
        <f t="shared" si="57"/>
        <v>680.48</v>
      </c>
      <c r="N356" s="39"/>
      <c r="O356" s="39"/>
      <c r="P356" s="39"/>
      <c r="Q356" s="37"/>
      <c r="R356" s="37"/>
      <c r="S356" s="47">
        <v>1</v>
      </c>
      <c r="T356" s="14">
        <f t="shared" si="59"/>
        <v>680.48</v>
      </c>
      <c r="U356" s="37" t="s">
        <v>100</v>
      </c>
      <c r="V356" s="49">
        <f t="shared" si="56"/>
        <v>20</v>
      </c>
    </row>
    <row r="357" ht="24.9" customHeight="1" spans="1:22">
      <c r="A357" s="12">
        <v>352</v>
      </c>
      <c r="B357" s="18"/>
      <c r="C357" s="13" t="s">
        <v>1160</v>
      </c>
      <c r="D357" s="13" t="s">
        <v>30</v>
      </c>
      <c r="E357" s="25" t="s">
        <v>1161</v>
      </c>
      <c r="F357" s="17" t="s">
        <v>1162</v>
      </c>
      <c r="G357" s="26" t="s">
        <v>40</v>
      </c>
      <c r="H357" s="13">
        <v>5814</v>
      </c>
      <c r="I357" s="39"/>
      <c r="J357" s="14">
        <f t="shared" si="58"/>
        <v>930.24</v>
      </c>
      <c r="K357" s="39"/>
      <c r="L357" s="39"/>
      <c r="M357" s="37">
        <f t="shared" si="57"/>
        <v>930.24</v>
      </c>
      <c r="N357" s="39"/>
      <c r="O357" s="39"/>
      <c r="P357" s="39"/>
      <c r="Q357" s="37"/>
      <c r="R357" s="37"/>
      <c r="S357" s="47">
        <v>1</v>
      </c>
      <c r="T357" s="14">
        <f t="shared" si="59"/>
        <v>930.24</v>
      </c>
      <c r="U357" s="37" t="s">
        <v>100</v>
      </c>
      <c r="V357" s="49">
        <f t="shared" si="56"/>
        <v>20</v>
      </c>
    </row>
    <row r="358" ht="24.9" customHeight="1" spans="1:22">
      <c r="A358" s="12">
        <v>353</v>
      </c>
      <c r="B358" s="18"/>
      <c r="C358" s="13" t="s">
        <v>1163</v>
      </c>
      <c r="D358" s="13" t="s">
        <v>30</v>
      </c>
      <c r="E358" s="25" t="s">
        <v>1164</v>
      </c>
      <c r="F358" s="17" t="s">
        <v>1165</v>
      </c>
      <c r="G358" s="26" t="s">
        <v>40</v>
      </c>
      <c r="H358" s="13">
        <v>4960</v>
      </c>
      <c r="I358" s="39"/>
      <c r="J358" s="14">
        <f t="shared" si="58"/>
        <v>793.6</v>
      </c>
      <c r="K358" s="39"/>
      <c r="L358" s="39"/>
      <c r="M358" s="37">
        <f t="shared" si="57"/>
        <v>793.6</v>
      </c>
      <c r="N358" s="39"/>
      <c r="O358" s="39"/>
      <c r="P358" s="39"/>
      <c r="Q358" s="37"/>
      <c r="R358" s="37"/>
      <c r="S358" s="47">
        <v>1</v>
      </c>
      <c r="T358" s="14">
        <f t="shared" si="59"/>
        <v>793.6</v>
      </c>
      <c r="U358" s="37" t="s">
        <v>100</v>
      </c>
      <c r="V358" s="49">
        <f t="shared" si="56"/>
        <v>20</v>
      </c>
    </row>
    <row r="359" ht="24.9" customHeight="1" spans="1:22">
      <c r="A359" s="12">
        <v>354</v>
      </c>
      <c r="B359" s="18"/>
      <c r="C359" s="13" t="s">
        <v>1166</v>
      </c>
      <c r="D359" s="13" t="s">
        <v>30</v>
      </c>
      <c r="E359" s="25" t="s">
        <v>1167</v>
      </c>
      <c r="F359" s="17" t="s">
        <v>1168</v>
      </c>
      <c r="G359" s="26" t="s">
        <v>40</v>
      </c>
      <c r="H359" s="13">
        <v>4253</v>
      </c>
      <c r="I359" s="39"/>
      <c r="J359" s="14">
        <f t="shared" si="58"/>
        <v>680.48</v>
      </c>
      <c r="K359" s="39"/>
      <c r="L359" s="39"/>
      <c r="M359" s="37">
        <f t="shared" si="57"/>
        <v>680.48</v>
      </c>
      <c r="N359" s="39"/>
      <c r="O359" s="39"/>
      <c r="P359" s="39"/>
      <c r="Q359" s="37"/>
      <c r="R359" s="37"/>
      <c r="S359" s="47">
        <v>1</v>
      </c>
      <c r="T359" s="14">
        <f t="shared" si="59"/>
        <v>680.48</v>
      </c>
      <c r="U359" s="37" t="s">
        <v>100</v>
      </c>
      <c r="V359" s="49">
        <f t="shared" si="56"/>
        <v>20</v>
      </c>
    </row>
    <row r="360" ht="24.9" customHeight="1" spans="1:22">
      <c r="A360" s="12">
        <v>355</v>
      </c>
      <c r="B360" s="18"/>
      <c r="C360" s="13" t="s">
        <v>1169</v>
      </c>
      <c r="D360" s="13" t="s">
        <v>30</v>
      </c>
      <c r="E360" s="25" t="s">
        <v>1170</v>
      </c>
      <c r="F360" s="17" t="s">
        <v>1171</v>
      </c>
      <c r="G360" s="26" t="s">
        <v>40</v>
      </c>
      <c r="H360" s="13">
        <v>5957</v>
      </c>
      <c r="I360" s="39"/>
      <c r="J360" s="14">
        <f t="shared" si="58"/>
        <v>953.12</v>
      </c>
      <c r="K360" s="39"/>
      <c r="L360" s="39"/>
      <c r="M360" s="37">
        <f t="shared" si="57"/>
        <v>953.12</v>
      </c>
      <c r="N360" s="39"/>
      <c r="O360" s="39"/>
      <c r="P360" s="39"/>
      <c r="Q360" s="37"/>
      <c r="R360" s="37"/>
      <c r="S360" s="47">
        <v>1</v>
      </c>
      <c r="T360" s="14">
        <f t="shared" si="59"/>
        <v>953.12</v>
      </c>
      <c r="U360" s="37" t="s">
        <v>100</v>
      </c>
      <c r="V360" s="49">
        <f t="shared" si="56"/>
        <v>20</v>
      </c>
    </row>
    <row r="361" ht="24.9" customHeight="1" spans="1:22">
      <c r="A361" s="12">
        <v>356</v>
      </c>
      <c r="B361" s="18"/>
      <c r="C361" s="13" t="s">
        <v>1172</v>
      </c>
      <c r="D361" s="13" t="s">
        <v>30</v>
      </c>
      <c r="E361" s="25" t="s">
        <v>1173</v>
      </c>
      <c r="F361" s="17" t="s">
        <v>1174</v>
      </c>
      <c r="G361" s="26" t="s">
        <v>40</v>
      </c>
      <c r="H361" s="13">
        <v>5557</v>
      </c>
      <c r="I361" s="39"/>
      <c r="J361" s="14">
        <f t="shared" si="58"/>
        <v>889.12</v>
      </c>
      <c r="K361" s="39"/>
      <c r="L361" s="39"/>
      <c r="M361" s="37">
        <f t="shared" si="57"/>
        <v>889.12</v>
      </c>
      <c r="N361" s="39"/>
      <c r="O361" s="39"/>
      <c r="P361" s="39"/>
      <c r="Q361" s="37"/>
      <c r="R361" s="37"/>
      <c r="S361" s="47">
        <v>1</v>
      </c>
      <c r="T361" s="14">
        <f t="shared" si="59"/>
        <v>889.12</v>
      </c>
      <c r="U361" s="37" t="s">
        <v>100</v>
      </c>
      <c r="V361" s="49">
        <f t="shared" si="56"/>
        <v>20</v>
      </c>
    </row>
    <row r="362" ht="24.9" customHeight="1" spans="1:22">
      <c r="A362" s="12">
        <v>357</v>
      </c>
      <c r="B362" s="18"/>
      <c r="C362" s="13" t="s">
        <v>1175</v>
      </c>
      <c r="D362" s="13" t="s">
        <v>30</v>
      </c>
      <c r="E362" s="25" t="s">
        <v>1176</v>
      </c>
      <c r="F362" s="17" t="s">
        <v>1177</v>
      </c>
      <c r="G362" s="26" t="s">
        <v>40</v>
      </c>
      <c r="H362" s="13">
        <v>5831</v>
      </c>
      <c r="I362" s="39"/>
      <c r="J362" s="14">
        <f t="shared" si="58"/>
        <v>932.96</v>
      </c>
      <c r="K362" s="39"/>
      <c r="L362" s="39"/>
      <c r="M362" s="37">
        <f t="shared" si="57"/>
        <v>932.96</v>
      </c>
      <c r="N362" s="39"/>
      <c r="O362" s="39"/>
      <c r="P362" s="39"/>
      <c r="Q362" s="37"/>
      <c r="R362" s="37"/>
      <c r="S362" s="47">
        <v>1</v>
      </c>
      <c r="T362" s="14">
        <f t="shared" si="59"/>
        <v>932.96</v>
      </c>
      <c r="U362" s="37" t="s">
        <v>100</v>
      </c>
      <c r="V362" s="49">
        <f t="shared" si="56"/>
        <v>20</v>
      </c>
    </row>
    <row r="363" ht="24.9" customHeight="1" spans="1:22">
      <c r="A363" s="12">
        <v>358</v>
      </c>
      <c r="B363" s="18"/>
      <c r="C363" s="13" t="s">
        <v>1178</v>
      </c>
      <c r="D363" s="13" t="s">
        <v>30</v>
      </c>
      <c r="E363" s="25" t="s">
        <v>1179</v>
      </c>
      <c r="F363" s="17" t="s">
        <v>1180</v>
      </c>
      <c r="G363" s="26" t="s">
        <v>40</v>
      </c>
      <c r="H363" s="13">
        <v>5609</v>
      </c>
      <c r="I363" s="39"/>
      <c r="J363" s="14">
        <f t="shared" si="58"/>
        <v>897.44</v>
      </c>
      <c r="K363" s="39"/>
      <c r="L363" s="39"/>
      <c r="M363" s="37">
        <f t="shared" si="57"/>
        <v>897.44</v>
      </c>
      <c r="N363" s="39"/>
      <c r="O363" s="39"/>
      <c r="P363" s="39"/>
      <c r="Q363" s="37"/>
      <c r="R363" s="37"/>
      <c r="S363" s="47">
        <v>1</v>
      </c>
      <c r="T363" s="14">
        <f t="shared" si="59"/>
        <v>897.44</v>
      </c>
      <c r="U363" s="37" t="s">
        <v>100</v>
      </c>
      <c r="V363" s="49">
        <f t="shared" si="56"/>
        <v>20</v>
      </c>
    </row>
    <row r="364" ht="24.9" customHeight="1" spans="1:22">
      <c r="A364" s="12">
        <v>359</v>
      </c>
      <c r="B364" s="18"/>
      <c r="C364" s="13" t="s">
        <v>1181</v>
      </c>
      <c r="D364" s="13" t="s">
        <v>30</v>
      </c>
      <c r="E364" s="25" t="s">
        <v>1182</v>
      </c>
      <c r="F364" s="17" t="s">
        <v>1183</v>
      </c>
      <c r="G364" s="26" t="s">
        <v>40</v>
      </c>
      <c r="H364" s="13">
        <v>6050</v>
      </c>
      <c r="I364" s="39"/>
      <c r="J364" s="14">
        <f t="shared" si="58"/>
        <v>968</v>
      </c>
      <c r="K364" s="39"/>
      <c r="L364" s="39"/>
      <c r="M364" s="37">
        <f t="shared" si="57"/>
        <v>968</v>
      </c>
      <c r="N364" s="39"/>
      <c r="O364" s="39"/>
      <c r="P364" s="39"/>
      <c r="Q364" s="37"/>
      <c r="R364" s="37"/>
      <c r="S364" s="47">
        <v>1</v>
      </c>
      <c r="T364" s="14">
        <f t="shared" si="59"/>
        <v>968</v>
      </c>
      <c r="U364" s="37" t="s">
        <v>100</v>
      </c>
      <c r="V364" s="49">
        <f t="shared" si="56"/>
        <v>20</v>
      </c>
    </row>
    <row r="365" ht="24.9" customHeight="1" spans="1:22">
      <c r="A365" s="12">
        <v>360</v>
      </c>
      <c r="B365" s="18"/>
      <c r="C365" s="13" t="s">
        <v>1184</v>
      </c>
      <c r="D365" s="13" t="s">
        <v>37</v>
      </c>
      <c r="E365" s="58" t="s">
        <v>1185</v>
      </c>
      <c r="F365" s="17" t="s">
        <v>1186</v>
      </c>
      <c r="G365" s="26" t="s">
        <v>40</v>
      </c>
      <c r="H365" s="13">
        <v>4253</v>
      </c>
      <c r="I365" s="39"/>
      <c r="J365" s="14">
        <f t="shared" si="58"/>
        <v>680.48</v>
      </c>
      <c r="K365" s="39"/>
      <c r="L365" s="39"/>
      <c r="M365" s="37">
        <f t="shared" si="57"/>
        <v>680.48</v>
      </c>
      <c r="N365" s="39"/>
      <c r="O365" s="39"/>
      <c r="P365" s="39"/>
      <c r="Q365" s="37"/>
      <c r="R365" s="37"/>
      <c r="S365" s="47">
        <v>1</v>
      </c>
      <c r="T365" s="14">
        <f t="shared" si="59"/>
        <v>680.48</v>
      </c>
      <c r="U365" s="37" t="s">
        <v>45</v>
      </c>
      <c r="V365" s="49">
        <f t="shared" si="56"/>
        <v>14</v>
      </c>
    </row>
    <row r="366" ht="24.9" customHeight="1" spans="1:22">
      <c r="A366" s="12">
        <v>361</v>
      </c>
      <c r="B366" s="18"/>
      <c r="C366" s="13" t="s">
        <v>1187</v>
      </c>
      <c r="D366" s="13" t="s">
        <v>30</v>
      </c>
      <c r="E366" s="58" t="s">
        <v>1188</v>
      </c>
      <c r="F366" s="17" t="s">
        <v>1189</v>
      </c>
      <c r="G366" s="26" t="s">
        <v>40</v>
      </c>
      <c r="H366" s="13">
        <v>4649</v>
      </c>
      <c r="I366" s="39"/>
      <c r="J366" s="14">
        <f t="shared" si="58"/>
        <v>743.84</v>
      </c>
      <c r="K366" s="39"/>
      <c r="L366" s="39"/>
      <c r="M366" s="37">
        <f t="shared" si="57"/>
        <v>743.84</v>
      </c>
      <c r="N366" s="39"/>
      <c r="O366" s="39"/>
      <c r="P366" s="39"/>
      <c r="Q366" s="37"/>
      <c r="R366" s="37"/>
      <c r="S366" s="47">
        <v>1</v>
      </c>
      <c r="T366" s="14">
        <f t="shared" si="59"/>
        <v>743.84</v>
      </c>
      <c r="U366" s="37" t="s">
        <v>212</v>
      </c>
      <c r="V366" s="49">
        <f t="shared" si="56"/>
        <v>10</v>
      </c>
    </row>
    <row r="367" ht="24.9" customHeight="1" spans="1:22">
      <c r="A367" s="12">
        <v>362</v>
      </c>
      <c r="B367" s="18"/>
      <c r="C367" s="13" t="s">
        <v>1190</v>
      </c>
      <c r="D367" s="13" t="s">
        <v>30</v>
      </c>
      <c r="E367" s="58" t="s">
        <v>1191</v>
      </c>
      <c r="F367" s="17" t="s">
        <v>1192</v>
      </c>
      <c r="G367" s="26" t="s">
        <v>40</v>
      </c>
      <c r="H367" s="13">
        <v>6442</v>
      </c>
      <c r="I367" s="39"/>
      <c r="J367" s="14">
        <f t="shared" si="58"/>
        <v>1030.72</v>
      </c>
      <c r="K367" s="39"/>
      <c r="L367" s="39"/>
      <c r="M367" s="37">
        <f t="shared" si="57"/>
        <v>1030.72</v>
      </c>
      <c r="N367" s="39"/>
      <c r="O367" s="39"/>
      <c r="P367" s="39"/>
      <c r="Q367" s="37"/>
      <c r="R367" s="37"/>
      <c r="S367" s="47">
        <v>1</v>
      </c>
      <c r="T367" s="14">
        <f t="shared" si="59"/>
        <v>1030.72</v>
      </c>
      <c r="U367" s="37" t="s">
        <v>231</v>
      </c>
      <c r="V367" s="49">
        <f>(MID(U367,8,4)-LEFT(U367,4))*12+RIGHT(U367,2)-MID(U367,5,2)+1-12</f>
        <v>14</v>
      </c>
    </row>
    <row r="368" ht="24.9" customHeight="1" spans="1:22">
      <c r="A368" s="12">
        <v>363</v>
      </c>
      <c r="B368" s="18"/>
      <c r="C368" s="13" t="s">
        <v>1193</v>
      </c>
      <c r="D368" s="13" t="s">
        <v>30</v>
      </c>
      <c r="E368" s="58" t="s">
        <v>1194</v>
      </c>
      <c r="F368" s="17" t="s">
        <v>1195</v>
      </c>
      <c r="G368" s="26" t="s">
        <v>40</v>
      </c>
      <c r="H368" s="13">
        <v>4253</v>
      </c>
      <c r="I368" s="39"/>
      <c r="J368" s="14">
        <f t="shared" si="58"/>
        <v>680.48</v>
      </c>
      <c r="K368" s="39"/>
      <c r="L368" s="39"/>
      <c r="M368" s="37">
        <f t="shared" si="57"/>
        <v>680.48</v>
      </c>
      <c r="N368" s="39"/>
      <c r="O368" s="39"/>
      <c r="P368" s="39"/>
      <c r="Q368" s="37"/>
      <c r="R368" s="37"/>
      <c r="S368" s="47">
        <v>1</v>
      </c>
      <c r="T368" s="14">
        <f t="shared" si="59"/>
        <v>680.48</v>
      </c>
      <c r="U368" s="37" t="s">
        <v>406</v>
      </c>
      <c r="V368" s="49">
        <f>(MID(U368,8,4)-LEFT(U368,4))*12+RIGHT(U368,2)-MID(U368,5,2)+1</f>
        <v>3</v>
      </c>
    </row>
    <row r="369" ht="24.9" customHeight="1" spans="1:22">
      <c r="A369" s="12">
        <v>364</v>
      </c>
      <c r="B369" s="18"/>
      <c r="C369" s="13" t="s">
        <v>1196</v>
      </c>
      <c r="D369" s="14" t="s">
        <v>30</v>
      </c>
      <c r="E369" s="58" t="s">
        <v>1197</v>
      </c>
      <c r="F369" s="17" t="s">
        <v>1198</v>
      </c>
      <c r="G369" s="26" t="s">
        <v>40</v>
      </c>
      <c r="H369" s="13">
        <v>4253</v>
      </c>
      <c r="I369" s="39"/>
      <c r="J369" s="14">
        <f t="shared" si="58"/>
        <v>680.48</v>
      </c>
      <c r="K369" s="39"/>
      <c r="L369" s="39"/>
      <c r="M369" s="37">
        <f t="shared" si="57"/>
        <v>680.48</v>
      </c>
      <c r="N369" s="39"/>
      <c r="O369" s="39"/>
      <c r="P369" s="39"/>
      <c r="Q369" s="37"/>
      <c r="R369" s="37"/>
      <c r="S369" s="47">
        <v>1</v>
      </c>
      <c r="T369" s="14">
        <f t="shared" si="59"/>
        <v>680.48</v>
      </c>
      <c r="U369" s="37" t="s">
        <v>100</v>
      </c>
      <c r="V369" s="49">
        <f>(MID(U369,8,4)-LEFT(U369,4))*12+RIGHT(U369,2)-MID(U369,5,2)+1-6</f>
        <v>14</v>
      </c>
    </row>
    <row r="370" ht="24.9" customHeight="1" spans="1:22">
      <c r="A370" s="12">
        <v>365</v>
      </c>
      <c r="B370" s="18"/>
      <c r="C370" s="13" t="s">
        <v>1199</v>
      </c>
      <c r="D370" s="14" t="s">
        <v>30</v>
      </c>
      <c r="E370" s="58" t="s">
        <v>1200</v>
      </c>
      <c r="F370" s="17" t="s">
        <v>1201</v>
      </c>
      <c r="G370" s="26" t="s">
        <v>40</v>
      </c>
      <c r="H370" s="13">
        <v>4253</v>
      </c>
      <c r="I370" s="39"/>
      <c r="J370" s="14">
        <f t="shared" si="58"/>
        <v>680.48</v>
      </c>
      <c r="K370" s="39"/>
      <c r="L370" s="39"/>
      <c r="M370" s="37">
        <f t="shared" si="57"/>
        <v>680.48</v>
      </c>
      <c r="N370" s="39"/>
      <c r="O370" s="39"/>
      <c r="P370" s="39"/>
      <c r="Q370" s="37"/>
      <c r="R370" s="37"/>
      <c r="S370" s="47">
        <v>1</v>
      </c>
      <c r="T370" s="14">
        <f t="shared" si="59"/>
        <v>680.48</v>
      </c>
      <c r="U370" s="37" t="s">
        <v>100</v>
      </c>
      <c r="V370" s="49">
        <f t="shared" ref="V370:V374" si="60">(MID(U370,8,4)-LEFT(U370,4))*12+RIGHT(U370,2)-MID(U370,5,2)+1-4</f>
        <v>16</v>
      </c>
    </row>
    <row r="371" ht="24.9" customHeight="1" spans="1:22">
      <c r="A371" s="12">
        <v>366</v>
      </c>
      <c r="B371" s="18"/>
      <c r="C371" s="13" t="s">
        <v>1202</v>
      </c>
      <c r="D371" s="14" t="s">
        <v>30</v>
      </c>
      <c r="E371" s="58" t="s">
        <v>1203</v>
      </c>
      <c r="F371" s="17" t="s">
        <v>1204</v>
      </c>
      <c r="G371" s="26" t="s">
        <v>40</v>
      </c>
      <c r="H371" s="13">
        <v>4253</v>
      </c>
      <c r="I371" s="39"/>
      <c r="J371" s="14">
        <f t="shared" si="58"/>
        <v>680.48</v>
      </c>
      <c r="K371" s="39"/>
      <c r="L371" s="39"/>
      <c r="M371" s="37">
        <f t="shared" si="57"/>
        <v>680.48</v>
      </c>
      <c r="N371" s="39"/>
      <c r="O371" s="39"/>
      <c r="P371" s="39"/>
      <c r="Q371" s="37"/>
      <c r="R371" s="37"/>
      <c r="S371" s="47">
        <v>1</v>
      </c>
      <c r="T371" s="14">
        <f t="shared" si="59"/>
        <v>680.48</v>
      </c>
      <c r="U371" s="37" t="s">
        <v>100</v>
      </c>
      <c r="V371" s="49">
        <f t="shared" si="60"/>
        <v>16</v>
      </c>
    </row>
    <row r="372" ht="24.9" customHeight="1" spans="1:22">
      <c r="A372" s="12">
        <v>367</v>
      </c>
      <c r="B372" s="18"/>
      <c r="C372" s="13" t="s">
        <v>1205</v>
      </c>
      <c r="D372" s="14" t="s">
        <v>30</v>
      </c>
      <c r="E372" s="58" t="s">
        <v>1206</v>
      </c>
      <c r="F372" s="17" t="s">
        <v>1207</v>
      </c>
      <c r="G372" s="26" t="s">
        <v>40</v>
      </c>
      <c r="H372" s="13">
        <v>4253</v>
      </c>
      <c r="I372" s="39"/>
      <c r="J372" s="14">
        <f t="shared" si="58"/>
        <v>680.48</v>
      </c>
      <c r="K372" s="39"/>
      <c r="L372" s="39"/>
      <c r="M372" s="37">
        <f t="shared" si="57"/>
        <v>680.48</v>
      </c>
      <c r="N372" s="39"/>
      <c r="O372" s="39"/>
      <c r="P372" s="39"/>
      <c r="Q372" s="37"/>
      <c r="R372" s="37"/>
      <c r="S372" s="47">
        <v>1</v>
      </c>
      <c r="T372" s="14">
        <f t="shared" si="59"/>
        <v>680.48</v>
      </c>
      <c r="U372" s="37" t="s">
        <v>100</v>
      </c>
      <c r="V372" s="49">
        <f t="shared" si="60"/>
        <v>16</v>
      </c>
    </row>
    <row r="373" ht="24.9" customHeight="1" spans="1:22">
      <c r="A373" s="12">
        <v>368</v>
      </c>
      <c r="B373" s="18"/>
      <c r="C373" s="13" t="s">
        <v>1208</v>
      </c>
      <c r="D373" s="14" t="s">
        <v>30</v>
      </c>
      <c r="E373" s="58" t="s">
        <v>1209</v>
      </c>
      <c r="F373" s="17" t="s">
        <v>1210</v>
      </c>
      <c r="G373" s="26" t="s">
        <v>40</v>
      </c>
      <c r="H373" s="13">
        <v>4253</v>
      </c>
      <c r="I373" s="39"/>
      <c r="J373" s="14">
        <f t="shared" si="58"/>
        <v>680.48</v>
      </c>
      <c r="K373" s="39"/>
      <c r="L373" s="39"/>
      <c r="M373" s="37">
        <f t="shared" si="57"/>
        <v>680.48</v>
      </c>
      <c r="N373" s="39"/>
      <c r="O373" s="39"/>
      <c r="P373" s="39"/>
      <c r="Q373" s="37"/>
      <c r="R373" s="37"/>
      <c r="S373" s="47">
        <v>1</v>
      </c>
      <c r="T373" s="14">
        <f t="shared" si="59"/>
        <v>680.48</v>
      </c>
      <c r="U373" s="37" t="s">
        <v>100</v>
      </c>
      <c r="V373" s="49">
        <f t="shared" si="60"/>
        <v>16</v>
      </c>
    </row>
    <row r="374" ht="24.9" customHeight="1" spans="1:22">
      <c r="A374" s="12">
        <v>369</v>
      </c>
      <c r="B374" s="18"/>
      <c r="C374" s="13" t="s">
        <v>1211</v>
      </c>
      <c r="D374" s="14" t="s">
        <v>30</v>
      </c>
      <c r="E374" s="58" t="s">
        <v>1212</v>
      </c>
      <c r="F374" s="17" t="s">
        <v>1213</v>
      </c>
      <c r="G374" s="26" t="s">
        <v>40</v>
      </c>
      <c r="H374" s="13">
        <v>4253</v>
      </c>
      <c r="I374" s="39"/>
      <c r="J374" s="14">
        <f t="shared" si="58"/>
        <v>680.48</v>
      </c>
      <c r="K374" s="39"/>
      <c r="L374" s="39"/>
      <c r="M374" s="37">
        <f t="shared" si="57"/>
        <v>680.48</v>
      </c>
      <c r="N374" s="39"/>
      <c r="O374" s="39"/>
      <c r="P374" s="39"/>
      <c r="Q374" s="37"/>
      <c r="R374" s="37"/>
      <c r="S374" s="47">
        <v>1</v>
      </c>
      <c r="T374" s="14">
        <f t="shared" si="59"/>
        <v>680.48</v>
      </c>
      <c r="U374" s="37" t="s">
        <v>100</v>
      </c>
      <c r="V374" s="49">
        <f t="shared" si="60"/>
        <v>16</v>
      </c>
    </row>
    <row r="375" ht="24.9" customHeight="1" spans="1:22">
      <c r="A375" s="12">
        <v>370</v>
      </c>
      <c r="B375" s="18"/>
      <c r="C375" s="13" t="s">
        <v>1214</v>
      </c>
      <c r="D375" s="13" t="s">
        <v>30</v>
      </c>
      <c r="E375" s="58" t="s">
        <v>1215</v>
      </c>
      <c r="F375" s="17" t="s">
        <v>1216</v>
      </c>
      <c r="G375" s="26" t="s">
        <v>40</v>
      </c>
      <c r="H375" s="13">
        <v>4253</v>
      </c>
      <c r="I375" s="39"/>
      <c r="J375" s="14">
        <f t="shared" si="58"/>
        <v>680.48</v>
      </c>
      <c r="K375" s="39"/>
      <c r="L375" s="39"/>
      <c r="M375" s="37">
        <f t="shared" si="57"/>
        <v>680.48</v>
      </c>
      <c r="N375" s="39"/>
      <c r="O375" s="39"/>
      <c r="P375" s="39"/>
      <c r="Q375" s="37"/>
      <c r="R375" s="37"/>
      <c r="S375" s="47">
        <v>1</v>
      </c>
      <c r="T375" s="14">
        <f t="shared" si="59"/>
        <v>680.48</v>
      </c>
      <c r="U375" s="37" t="s">
        <v>100</v>
      </c>
      <c r="V375" s="49">
        <f>(MID(U375,8,4)-LEFT(U375,4))*12+RIGHT(U375,2)-MID(U375,5,2)+1-12</f>
        <v>8</v>
      </c>
    </row>
    <row r="376" ht="24.9" customHeight="1" spans="1:22">
      <c r="A376" s="12">
        <v>371</v>
      </c>
      <c r="B376" s="18"/>
      <c r="C376" s="13" t="s">
        <v>1217</v>
      </c>
      <c r="D376" s="13" t="s">
        <v>37</v>
      </c>
      <c r="E376" s="58" t="s">
        <v>1218</v>
      </c>
      <c r="F376" s="17" t="s">
        <v>1219</v>
      </c>
      <c r="G376" s="26" t="s">
        <v>40</v>
      </c>
      <c r="H376" s="13">
        <v>4253</v>
      </c>
      <c r="I376" s="39"/>
      <c r="J376" s="14">
        <f t="shared" si="58"/>
        <v>680.48</v>
      </c>
      <c r="K376" s="39"/>
      <c r="L376" s="39"/>
      <c r="M376" s="37">
        <f t="shared" si="57"/>
        <v>680.48</v>
      </c>
      <c r="N376" s="39"/>
      <c r="O376" s="39"/>
      <c r="P376" s="39"/>
      <c r="Q376" s="37"/>
      <c r="R376" s="37"/>
      <c r="S376" s="47">
        <v>1</v>
      </c>
      <c r="T376" s="14">
        <f t="shared" si="59"/>
        <v>680.48</v>
      </c>
      <c r="U376" s="37" t="s">
        <v>250</v>
      </c>
      <c r="V376" s="49">
        <f t="shared" ref="V376:V399" si="61">(MID(U376,8,4)-LEFT(U376,4))*12+RIGHT(U376,2)-MID(U376,5,2)+1</f>
        <v>2</v>
      </c>
    </row>
    <row r="377" ht="24.9" customHeight="1" spans="1:22">
      <c r="A377" s="12">
        <v>372</v>
      </c>
      <c r="B377" s="18"/>
      <c r="C377" s="13" t="s">
        <v>1220</v>
      </c>
      <c r="D377" s="13" t="s">
        <v>30</v>
      </c>
      <c r="E377" s="58" t="s">
        <v>1221</v>
      </c>
      <c r="F377" s="17" t="s">
        <v>1222</v>
      </c>
      <c r="G377" s="26" t="s">
        <v>40</v>
      </c>
      <c r="H377" s="13">
        <v>4253</v>
      </c>
      <c r="I377" s="39"/>
      <c r="J377" s="14">
        <f t="shared" si="58"/>
        <v>680.48</v>
      </c>
      <c r="K377" s="39"/>
      <c r="L377" s="39"/>
      <c r="M377" s="37">
        <f t="shared" si="57"/>
        <v>680.48</v>
      </c>
      <c r="N377" s="39"/>
      <c r="O377" s="39"/>
      <c r="P377" s="39"/>
      <c r="Q377" s="37"/>
      <c r="R377" s="37"/>
      <c r="S377" s="47">
        <v>1</v>
      </c>
      <c r="T377" s="14">
        <f t="shared" si="59"/>
        <v>680.48</v>
      </c>
      <c r="U377" s="37" t="s">
        <v>56</v>
      </c>
      <c r="V377" s="49">
        <f t="shared" si="61"/>
        <v>1</v>
      </c>
    </row>
    <row r="378" ht="24.9" customHeight="1" spans="1:22">
      <c r="A378" s="12">
        <v>373</v>
      </c>
      <c r="B378" s="16" t="s">
        <v>1223</v>
      </c>
      <c r="C378" s="13" t="s">
        <v>1224</v>
      </c>
      <c r="D378" s="13" t="s">
        <v>30</v>
      </c>
      <c r="E378" s="25" t="s">
        <v>1225</v>
      </c>
      <c r="F378" s="17" t="s">
        <v>1226</v>
      </c>
      <c r="G378" s="26" t="s">
        <v>40</v>
      </c>
      <c r="H378" s="13">
        <v>4300</v>
      </c>
      <c r="I378" s="39"/>
      <c r="J378" s="14">
        <f t="shared" si="58"/>
        <v>688</v>
      </c>
      <c r="K378" s="39"/>
      <c r="L378" s="39"/>
      <c r="M378" s="37">
        <f t="shared" si="57"/>
        <v>688</v>
      </c>
      <c r="N378" s="39"/>
      <c r="O378" s="39"/>
      <c r="P378" s="39"/>
      <c r="Q378" s="37"/>
      <c r="R378" s="37"/>
      <c r="S378" s="47">
        <v>1</v>
      </c>
      <c r="T378" s="14">
        <f t="shared" si="59"/>
        <v>688</v>
      </c>
      <c r="U378" s="37" t="s">
        <v>212</v>
      </c>
      <c r="V378" s="49">
        <f t="shared" si="61"/>
        <v>10</v>
      </c>
    </row>
    <row r="379" ht="24.9" customHeight="1" spans="1:22">
      <c r="A379" s="12">
        <v>374</v>
      </c>
      <c r="B379" s="18"/>
      <c r="C379" s="13" t="s">
        <v>1227</v>
      </c>
      <c r="D379" s="13" t="s">
        <v>30</v>
      </c>
      <c r="E379" s="25" t="s">
        <v>1228</v>
      </c>
      <c r="F379" s="17" t="s">
        <v>1229</v>
      </c>
      <c r="G379" s="26" t="s">
        <v>40</v>
      </c>
      <c r="H379" s="13">
        <v>4500</v>
      </c>
      <c r="I379" s="39"/>
      <c r="J379" s="14">
        <f t="shared" si="58"/>
        <v>720</v>
      </c>
      <c r="K379" s="39"/>
      <c r="L379" s="39"/>
      <c r="M379" s="37">
        <f t="shared" si="57"/>
        <v>720</v>
      </c>
      <c r="N379" s="39"/>
      <c r="O379" s="39"/>
      <c r="P379" s="39"/>
      <c r="Q379" s="37"/>
      <c r="R379" s="37"/>
      <c r="S379" s="47">
        <v>1</v>
      </c>
      <c r="T379" s="14">
        <f t="shared" si="59"/>
        <v>720</v>
      </c>
      <c r="U379" s="37" t="s">
        <v>212</v>
      </c>
      <c r="V379" s="49">
        <f t="shared" si="61"/>
        <v>10</v>
      </c>
    </row>
    <row r="380" ht="24.9" customHeight="1" spans="1:22">
      <c r="A380" s="12">
        <v>375</v>
      </c>
      <c r="B380" s="18"/>
      <c r="C380" s="13" t="s">
        <v>1230</v>
      </c>
      <c r="D380" s="13" t="s">
        <v>30</v>
      </c>
      <c r="E380" s="13" t="s">
        <v>1231</v>
      </c>
      <c r="F380" s="17" t="s">
        <v>1232</v>
      </c>
      <c r="G380" s="26" t="s">
        <v>40</v>
      </c>
      <c r="H380" s="13">
        <v>4300</v>
      </c>
      <c r="I380" s="39"/>
      <c r="J380" s="14">
        <f t="shared" si="58"/>
        <v>688</v>
      </c>
      <c r="K380" s="39"/>
      <c r="L380" s="39"/>
      <c r="M380" s="37">
        <f t="shared" si="57"/>
        <v>688</v>
      </c>
      <c r="N380" s="39"/>
      <c r="O380" s="39"/>
      <c r="P380" s="39"/>
      <c r="Q380" s="37"/>
      <c r="R380" s="37"/>
      <c r="S380" s="47">
        <v>1</v>
      </c>
      <c r="T380" s="14">
        <f t="shared" si="59"/>
        <v>688</v>
      </c>
      <c r="U380" s="37" t="s">
        <v>406</v>
      </c>
      <c r="V380" s="49">
        <f t="shared" si="61"/>
        <v>3</v>
      </c>
    </row>
    <row r="381" ht="24.9" customHeight="1" spans="1:22">
      <c r="A381" s="12">
        <v>376</v>
      </c>
      <c r="B381" s="18"/>
      <c r="C381" s="13" t="s">
        <v>1233</v>
      </c>
      <c r="D381" s="13" t="s">
        <v>37</v>
      </c>
      <c r="E381" s="13" t="s">
        <v>1234</v>
      </c>
      <c r="F381" s="15" t="s">
        <v>1235</v>
      </c>
      <c r="G381" s="26" t="s">
        <v>40</v>
      </c>
      <c r="H381" s="13">
        <v>4300</v>
      </c>
      <c r="I381" s="39"/>
      <c r="J381" s="14">
        <f t="shared" si="58"/>
        <v>688</v>
      </c>
      <c r="K381" s="39"/>
      <c r="L381" s="39"/>
      <c r="M381" s="37">
        <f t="shared" si="57"/>
        <v>688</v>
      </c>
      <c r="N381" s="39"/>
      <c r="O381" s="39"/>
      <c r="P381" s="39"/>
      <c r="Q381" s="37"/>
      <c r="R381" s="37"/>
      <c r="S381" s="47">
        <v>1</v>
      </c>
      <c r="T381" s="14">
        <f t="shared" si="59"/>
        <v>688</v>
      </c>
      <c r="U381" s="37" t="s">
        <v>250</v>
      </c>
      <c r="V381" s="49">
        <f t="shared" si="61"/>
        <v>2</v>
      </c>
    </row>
    <row r="382" ht="24.9" customHeight="1" spans="1:22">
      <c r="A382" s="12">
        <v>377</v>
      </c>
      <c r="B382" s="18"/>
      <c r="C382" s="13" t="s">
        <v>1236</v>
      </c>
      <c r="D382" s="13" t="s">
        <v>30</v>
      </c>
      <c r="E382" s="13" t="s">
        <v>1237</v>
      </c>
      <c r="F382" s="17" t="s">
        <v>1238</v>
      </c>
      <c r="G382" s="26" t="s">
        <v>40</v>
      </c>
      <c r="H382" s="13">
        <v>4500</v>
      </c>
      <c r="I382" s="39"/>
      <c r="J382" s="14">
        <f t="shared" si="58"/>
        <v>720</v>
      </c>
      <c r="K382" s="39"/>
      <c r="L382" s="39"/>
      <c r="M382" s="37">
        <f t="shared" si="57"/>
        <v>720</v>
      </c>
      <c r="N382" s="39"/>
      <c r="O382" s="39"/>
      <c r="P382" s="39"/>
      <c r="Q382" s="37"/>
      <c r="R382" s="37"/>
      <c r="S382" s="47">
        <v>1</v>
      </c>
      <c r="T382" s="14">
        <f t="shared" si="59"/>
        <v>720</v>
      </c>
      <c r="U382" s="37" t="s">
        <v>250</v>
      </c>
      <c r="V382" s="49">
        <f t="shared" si="61"/>
        <v>2</v>
      </c>
    </row>
    <row r="383" ht="24.9" customHeight="1" spans="1:22">
      <c r="A383" s="12">
        <v>378</v>
      </c>
      <c r="B383" s="19"/>
      <c r="C383" s="13" t="s">
        <v>1239</v>
      </c>
      <c r="D383" s="13" t="s">
        <v>30</v>
      </c>
      <c r="E383" s="13" t="s">
        <v>1240</v>
      </c>
      <c r="F383" s="17" t="s">
        <v>1241</v>
      </c>
      <c r="G383" s="26" t="s">
        <v>40</v>
      </c>
      <c r="H383" s="13">
        <v>4500</v>
      </c>
      <c r="I383" s="39"/>
      <c r="J383" s="14">
        <f t="shared" si="58"/>
        <v>720</v>
      </c>
      <c r="K383" s="39"/>
      <c r="L383" s="39"/>
      <c r="M383" s="37">
        <f t="shared" si="57"/>
        <v>720</v>
      </c>
      <c r="N383" s="39"/>
      <c r="O383" s="39"/>
      <c r="P383" s="39"/>
      <c r="Q383" s="37"/>
      <c r="R383" s="37"/>
      <c r="S383" s="47">
        <v>1</v>
      </c>
      <c r="T383" s="14">
        <f t="shared" si="59"/>
        <v>720</v>
      </c>
      <c r="U383" s="37" t="s">
        <v>250</v>
      </c>
      <c r="V383" s="49">
        <f t="shared" si="61"/>
        <v>2</v>
      </c>
    </row>
    <row r="384" ht="24.9" customHeight="1" spans="1:22">
      <c r="A384" s="12">
        <v>379</v>
      </c>
      <c r="B384" s="18" t="s">
        <v>1242</v>
      </c>
      <c r="C384" s="13" t="s">
        <v>1243</v>
      </c>
      <c r="D384" s="13" t="s">
        <v>30</v>
      </c>
      <c r="E384" s="15" t="s">
        <v>1244</v>
      </c>
      <c r="F384" s="15" t="s">
        <v>1245</v>
      </c>
      <c r="G384" s="26" t="s">
        <v>40</v>
      </c>
      <c r="H384" s="13">
        <v>4253</v>
      </c>
      <c r="I384" s="39"/>
      <c r="J384" s="14">
        <f t="shared" si="58"/>
        <v>680.48</v>
      </c>
      <c r="K384" s="39"/>
      <c r="L384" s="39"/>
      <c r="M384" s="37">
        <f t="shared" si="57"/>
        <v>680.48</v>
      </c>
      <c r="N384" s="39"/>
      <c r="O384" s="39"/>
      <c r="P384" s="39"/>
      <c r="Q384" s="37"/>
      <c r="R384" s="37"/>
      <c r="S384" s="47">
        <v>1</v>
      </c>
      <c r="T384" s="14">
        <f t="shared" si="59"/>
        <v>680.48</v>
      </c>
      <c r="U384" s="37" t="s">
        <v>670</v>
      </c>
      <c r="V384" s="49">
        <f t="shared" si="61"/>
        <v>16</v>
      </c>
    </row>
    <row r="385" ht="24.9" customHeight="1" spans="1:22">
      <c r="A385" s="12">
        <v>380</v>
      </c>
      <c r="B385" s="18"/>
      <c r="C385" s="13" t="s">
        <v>1246</v>
      </c>
      <c r="D385" s="13" t="s">
        <v>30</v>
      </c>
      <c r="E385" s="15" t="s">
        <v>1247</v>
      </c>
      <c r="F385" s="15" t="s">
        <v>1248</v>
      </c>
      <c r="G385" s="26" t="s">
        <v>40</v>
      </c>
      <c r="H385" s="13">
        <v>4253</v>
      </c>
      <c r="I385" s="39"/>
      <c r="J385" s="14">
        <f t="shared" si="58"/>
        <v>680.48</v>
      </c>
      <c r="K385" s="39"/>
      <c r="L385" s="39"/>
      <c r="M385" s="37">
        <f t="shared" si="57"/>
        <v>680.48</v>
      </c>
      <c r="N385" s="39"/>
      <c r="O385" s="39"/>
      <c r="P385" s="39"/>
      <c r="Q385" s="37"/>
      <c r="R385" s="37"/>
      <c r="S385" s="47">
        <v>1</v>
      </c>
      <c r="T385" s="14">
        <f t="shared" si="59"/>
        <v>680.48</v>
      </c>
      <c r="U385" s="37" t="s">
        <v>670</v>
      </c>
      <c r="V385" s="49">
        <f t="shared" si="61"/>
        <v>16</v>
      </c>
    </row>
    <row r="386" ht="24.9" customHeight="1" spans="1:22">
      <c r="A386" s="12">
        <v>381</v>
      </c>
      <c r="B386" s="18"/>
      <c r="C386" s="13" t="s">
        <v>1249</v>
      </c>
      <c r="D386" s="13" t="s">
        <v>30</v>
      </c>
      <c r="E386" s="15" t="s">
        <v>1250</v>
      </c>
      <c r="F386" s="15" t="s">
        <v>1251</v>
      </c>
      <c r="G386" s="26" t="s">
        <v>40</v>
      </c>
      <c r="H386" s="13">
        <v>4253</v>
      </c>
      <c r="I386" s="39"/>
      <c r="J386" s="14">
        <f t="shared" si="58"/>
        <v>680.48</v>
      </c>
      <c r="K386" s="39"/>
      <c r="L386" s="39"/>
      <c r="M386" s="37">
        <f t="shared" ref="M386:M449" si="62">J386+K386+L386</f>
        <v>680.48</v>
      </c>
      <c r="N386" s="39"/>
      <c r="O386" s="39"/>
      <c r="P386" s="39"/>
      <c r="Q386" s="37"/>
      <c r="R386" s="37"/>
      <c r="S386" s="47">
        <v>1</v>
      </c>
      <c r="T386" s="14">
        <f t="shared" si="59"/>
        <v>680.48</v>
      </c>
      <c r="U386" s="37" t="s">
        <v>670</v>
      </c>
      <c r="V386" s="49">
        <f t="shared" si="61"/>
        <v>16</v>
      </c>
    </row>
    <row r="387" ht="24.9" customHeight="1" spans="1:22">
      <c r="A387" s="12">
        <v>382</v>
      </c>
      <c r="B387" s="18"/>
      <c r="C387" s="13" t="s">
        <v>1252</v>
      </c>
      <c r="D387" s="13" t="s">
        <v>30</v>
      </c>
      <c r="E387" s="15" t="s">
        <v>1253</v>
      </c>
      <c r="F387" s="15" t="s">
        <v>1254</v>
      </c>
      <c r="G387" s="26" t="s">
        <v>40</v>
      </c>
      <c r="H387" s="19">
        <v>4253</v>
      </c>
      <c r="I387" s="39"/>
      <c r="J387" s="14">
        <f t="shared" si="58"/>
        <v>680.48</v>
      </c>
      <c r="K387" s="39"/>
      <c r="L387" s="39"/>
      <c r="M387" s="37">
        <f t="shared" si="62"/>
        <v>680.48</v>
      </c>
      <c r="N387" s="39"/>
      <c r="O387" s="39"/>
      <c r="P387" s="39"/>
      <c r="Q387" s="37"/>
      <c r="R387" s="37"/>
      <c r="S387" s="47">
        <v>1</v>
      </c>
      <c r="T387" s="14">
        <f t="shared" si="59"/>
        <v>680.48</v>
      </c>
      <c r="U387" s="37" t="s">
        <v>670</v>
      </c>
      <c r="V387" s="49">
        <f t="shared" si="61"/>
        <v>16</v>
      </c>
    </row>
    <row r="388" ht="24.9" customHeight="1" spans="1:22">
      <c r="A388" s="12">
        <v>383</v>
      </c>
      <c r="B388" s="18"/>
      <c r="C388" s="13" t="s">
        <v>1255</v>
      </c>
      <c r="D388" s="13" t="s">
        <v>37</v>
      </c>
      <c r="E388" s="15" t="s">
        <v>1256</v>
      </c>
      <c r="F388" s="15" t="s">
        <v>1257</v>
      </c>
      <c r="G388" s="26" t="s">
        <v>40</v>
      </c>
      <c r="H388" s="13">
        <v>4253</v>
      </c>
      <c r="I388" s="39"/>
      <c r="J388" s="14">
        <f t="shared" si="58"/>
        <v>680.48</v>
      </c>
      <c r="K388" s="39"/>
      <c r="L388" s="39"/>
      <c r="M388" s="37">
        <f t="shared" si="62"/>
        <v>680.48</v>
      </c>
      <c r="N388" s="39"/>
      <c r="O388" s="39"/>
      <c r="P388" s="39"/>
      <c r="Q388" s="37"/>
      <c r="R388" s="37"/>
      <c r="S388" s="47">
        <v>1</v>
      </c>
      <c r="T388" s="14">
        <f t="shared" si="59"/>
        <v>680.48</v>
      </c>
      <c r="U388" s="37" t="s">
        <v>670</v>
      </c>
      <c r="V388" s="49">
        <f t="shared" si="61"/>
        <v>16</v>
      </c>
    </row>
    <row r="389" ht="24.9" customHeight="1" spans="1:22">
      <c r="A389" s="12">
        <v>384</v>
      </c>
      <c r="B389" s="18"/>
      <c r="C389" s="13" t="s">
        <v>1258</v>
      </c>
      <c r="D389" s="13" t="s">
        <v>37</v>
      </c>
      <c r="E389" s="15" t="s">
        <v>1259</v>
      </c>
      <c r="F389" s="15" t="s">
        <v>1260</v>
      </c>
      <c r="G389" s="26" t="s">
        <v>40</v>
      </c>
      <c r="H389" s="19">
        <v>4253</v>
      </c>
      <c r="I389" s="39"/>
      <c r="J389" s="14">
        <f t="shared" si="58"/>
        <v>680.48</v>
      </c>
      <c r="K389" s="39"/>
      <c r="L389" s="39"/>
      <c r="M389" s="37">
        <f t="shared" si="62"/>
        <v>680.48</v>
      </c>
      <c r="N389" s="39"/>
      <c r="O389" s="39"/>
      <c r="P389" s="39"/>
      <c r="Q389" s="37"/>
      <c r="R389" s="37"/>
      <c r="S389" s="47">
        <v>1</v>
      </c>
      <c r="T389" s="14">
        <f t="shared" si="59"/>
        <v>680.48</v>
      </c>
      <c r="U389" s="37" t="s">
        <v>670</v>
      </c>
      <c r="V389" s="49">
        <f t="shared" si="61"/>
        <v>16</v>
      </c>
    </row>
    <row r="390" ht="24.9" customHeight="1" spans="1:22">
      <c r="A390" s="12">
        <v>385</v>
      </c>
      <c r="B390" s="18"/>
      <c r="C390" s="13" t="s">
        <v>1261</v>
      </c>
      <c r="D390" s="13" t="s">
        <v>37</v>
      </c>
      <c r="E390" s="15" t="s">
        <v>1262</v>
      </c>
      <c r="F390" s="15" t="s">
        <v>1263</v>
      </c>
      <c r="G390" s="26" t="s">
        <v>40</v>
      </c>
      <c r="H390" s="19">
        <v>4253</v>
      </c>
      <c r="I390" s="39"/>
      <c r="J390" s="14">
        <f t="shared" ref="J390:J453" si="63">H390*0.16</f>
        <v>680.48</v>
      </c>
      <c r="K390" s="39"/>
      <c r="L390" s="39"/>
      <c r="M390" s="37">
        <f t="shared" si="62"/>
        <v>680.48</v>
      </c>
      <c r="N390" s="39"/>
      <c r="O390" s="39"/>
      <c r="P390" s="39"/>
      <c r="Q390" s="37"/>
      <c r="R390" s="37"/>
      <c r="S390" s="47">
        <v>1</v>
      </c>
      <c r="T390" s="14">
        <f t="shared" ref="T390:T453" si="64">M390+Q390</f>
        <v>680.48</v>
      </c>
      <c r="U390" s="37" t="s">
        <v>670</v>
      </c>
      <c r="V390" s="49">
        <f t="shared" si="61"/>
        <v>16</v>
      </c>
    </row>
    <row r="391" ht="24.9" customHeight="1" spans="1:22">
      <c r="A391" s="12">
        <v>386</v>
      </c>
      <c r="B391" s="18"/>
      <c r="C391" s="13" t="s">
        <v>1264</v>
      </c>
      <c r="D391" s="13" t="s">
        <v>37</v>
      </c>
      <c r="E391" s="15" t="s">
        <v>1265</v>
      </c>
      <c r="F391" s="15" t="s">
        <v>1266</v>
      </c>
      <c r="G391" s="26" t="s">
        <v>40</v>
      </c>
      <c r="H391" s="13">
        <v>4253</v>
      </c>
      <c r="I391" s="39"/>
      <c r="J391" s="14">
        <f t="shared" si="63"/>
        <v>680.48</v>
      </c>
      <c r="K391" s="39"/>
      <c r="L391" s="39"/>
      <c r="M391" s="37">
        <f t="shared" si="62"/>
        <v>680.48</v>
      </c>
      <c r="N391" s="39"/>
      <c r="O391" s="39"/>
      <c r="P391" s="39"/>
      <c r="Q391" s="37"/>
      <c r="R391" s="37"/>
      <c r="S391" s="47">
        <v>1</v>
      </c>
      <c r="T391" s="14">
        <f t="shared" si="64"/>
        <v>680.48</v>
      </c>
      <c r="U391" s="37" t="s">
        <v>670</v>
      </c>
      <c r="V391" s="49">
        <f t="shared" si="61"/>
        <v>16</v>
      </c>
    </row>
    <row r="392" ht="24.9" customHeight="1" spans="1:22">
      <c r="A392" s="12">
        <v>387</v>
      </c>
      <c r="B392" s="18"/>
      <c r="C392" s="13" t="s">
        <v>950</v>
      </c>
      <c r="D392" s="13" t="s">
        <v>30</v>
      </c>
      <c r="E392" s="15" t="s">
        <v>1267</v>
      </c>
      <c r="F392" s="15" t="s">
        <v>1268</v>
      </c>
      <c r="G392" s="26" t="s">
        <v>40</v>
      </c>
      <c r="H392" s="19">
        <v>4253</v>
      </c>
      <c r="I392" s="39"/>
      <c r="J392" s="14">
        <f t="shared" si="63"/>
        <v>680.48</v>
      </c>
      <c r="K392" s="39"/>
      <c r="L392" s="39"/>
      <c r="M392" s="37">
        <f t="shared" si="62"/>
        <v>680.48</v>
      </c>
      <c r="N392" s="39"/>
      <c r="O392" s="39"/>
      <c r="P392" s="39"/>
      <c r="Q392" s="37"/>
      <c r="R392" s="37"/>
      <c r="S392" s="47">
        <v>1</v>
      </c>
      <c r="T392" s="14">
        <f t="shared" si="64"/>
        <v>680.48</v>
      </c>
      <c r="U392" s="37" t="s">
        <v>670</v>
      </c>
      <c r="V392" s="49">
        <f t="shared" si="61"/>
        <v>16</v>
      </c>
    </row>
    <row r="393" ht="24.9" customHeight="1" spans="1:22">
      <c r="A393" s="12">
        <v>388</v>
      </c>
      <c r="B393" s="18"/>
      <c r="C393" s="13" t="s">
        <v>1269</v>
      </c>
      <c r="D393" s="13" t="s">
        <v>30</v>
      </c>
      <c r="E393" s="15" t="s">
        <v>1270</v>
      </c>
      <c r="F393" s="15" t="s">
        <v>1271</v>
      </c>
      <c r="G393" s="26" t="s">
        <v>40</v>
      </c>
      <c r="H393" s="13">
        <v>4253</v>
      </c>
      <c r="I393" s="39"/>
      <c r="J393" s="14">
        <f t="shared" si="63"/>
        <v>680.48</v>
      </c>
      <c r="K393" s="39"/>
      <c r="L393" s="39"/>
      <c r="M393" s="37">
        <f t="shared" si="62"/>
        <v>680.48</v>
      </c>
      <c r="N393" s="39"/>
      <c r="O393" s="39"/>
      <c r="P393" s="39"/>
      <c r="Q393" s="37"/>
      <c r="R393" s="37"/>
      <c r="S393" s="47">
        <v>1</v>
      </c>
      <c r="T393" s="14">
        <f t="shared" si="64"/>
        <v>680.48</v>
      </c>
      <c r="U393" s="37" t="s">
        <v>670</v>
      </c>
      <c r="V393" s="49">
        <f t="shared" si="61"/>
        <v>16</v>
      </c>
    </row>
    <row r="394" ht="24.9" customHeight="1" spans="1:22">
      <c r="A394" s="12">
        <v>389</v>
      </c>
      <c r="B394" s="18"/>
      <c r="C394" s="13" t="s">
        <v>1272</v>
      </c>
      <c r="D394" s="13" t="s">
        <v>30</v>
      </c>
      <c r="E394" s="15" t="s">
        <v>1273</v>
      </c>
      <c r="F394" s="15" t="s">
        <v>1274</v>
      </c>
      <c r="G394" s="26" t="s">
        <v>40</v>
      </c>
      <c r="H394" s="13">
        <v>4253</v>
      </c>
      <c r="I394" s="39"/>
      <c r="J394" s="14">
        <f t="shared" si="63"/>
        <v>680.48</v>
      </c>
      <c r="K394" s="39"/>
      <c r="L394" s="39"/>
      <c r="M394" s="37">
        <f t="shared" si="62"/>
        <v>680.48</v>
      </c>
      <c r="N394" s="39"/>
      <c r="O394" s="39"/>
      <c r="P394" s="39"/>
      <c r="Q394" s="37"/>
      <c r="R394" s="37"/>
      <c r="S394" s="47">
        <v>1</v>
      </c>
      <c r="T394" s="14">
        <f t="shared" si="64"/>
        <v>680.48</v>
      </c>
      <c r="U394" s="37" t="s">
        <v>670</v>
      </c>
      <c r="V394" s="49">
        <f t="shared" si="61"/>
        <v>16</v>
      </c>
    </row>
    <row r="395" ht="24.9" customHeight="1" spans="1:22">
      <c r="A395" s="12">
        <v>390</v>
      </c>
      <c r="B395" s="18"/>
      <c r="C395" s="13" t="s">
        <v>1275</v>
      </c>
      <c r="D395" s="13" t="s">
        <v>30</v>
      </c>
      <c r="E395" s="15" t="s">
        <v>1276</v>
      </c>
      <c r="F395" s="15" t="s">
        <v>1277</v>
      </c>
      <c r="G395" s="26" t="s">
        <v>40</v>
      </c>
      <c r="H395" s="13">
        <v>4253</v>
      </c>
      <c r="I395" s="39"/>
      <c r="J395" s="14">
        <f t="shared" si="63"/>
        <v>680.48</v>
      </c>
      <c r="K395" s="39"/>
      <c r="L395" s="39"/>
      <c r="M395" s="37">
        <f t="shared" si="62"/>
        <v>680.48</v>
      </c>
      <c r="N395" s="39"/>
      <c r="O395" s="39"/>
      <c r="P395" s="39"/>
      <c r="Q395" s="37"/>
      <c r="R395" s="37"/>
      <c r="S395" s="47">
        <v>1</v>
      </c>
      <c r="T395" s="14">
        <f t="shared" si="64"/>
        <v>680.48</v>
      </c>
      <c r="U395" s="37" t="s">
        <v>670</v>
      </c>
      <c r="V395" s="49">
        <f t="shared" si="61"/>
        <v>16</v>
      </c>
    </row>
    <row r="396" ht="24.9" customHeight="1" spans="1:22">
      <c r="A396" s="12">
        <v>391</v>
      </c>
      <c r="B396" s="18"/>
      <c r="C396" s="13" t="s">
        <v>1278</v>
      </c>
      <c r="D396" s="13" t="s">
        <v>30</v>
      </c>
      <c r="E396" s="15" t="s">
        <v>1279</v>
      </c>
      <c r="F396" s="15" t="s">
        <v>1280</v>
      </c>
      <c r="G396" s="26" t="s">
        <v>40</v>
      </c>
      <c r="H396" s="19">
        <v>4253</v>
      </c>
      <c r="I396" s="39"/>
      <c r="J396" s="14">
        <f t="shared" si="63"/>
        <v>680.48</v>
      </c>
      <c r="K396" s="39"/>
      <c r="L396" s="39"/>
      <c r="M396" s="37">
        <f t="shared" si="62"/>
        <v>680.48</v>
      </c>
      <c r="N396" s="39"/>
      <c r="O396" s="39"/>
      <c r="P396" s="39"/>
      <c r="Q396" s="37"/>
      <c r="R396" s="37"/>
      <c r="S396" s="47">
        <v>1</v>
      </c>
      <c r="T396" s="14">
        <f t="shared" si="64"/>
        <v>680.48</v>
      </c>
      <c r="U396" s="37" t="s">
        <v>670</v>
      </c>
      <c r="V396" s="49">
        <f t="shared" si="61"/>
        <v>16</v>
      </c>
    </row>
    <row r="397" ht="24.9" customHeight="1" spans="1:22">
      <c r="A397" s="12">
        <v>392</v>
      </c>
      <c r="B397" s="18"/>
      <c r="C397" s="13" t="s">
        <v>1281</v>
      </c>
      <c r="D397" s="13" t="s">
        <v>37</v>
      </c>
      <c r="E397" s="15" t="s">
        <v>1282</v>
      </c>
      <c r="F397" s="15" t="s">
        <v>1283</v>
      </c>
      <c r="G397" s="26" t="s">
        <v>40</v>
      </c>
      <c r="H397" s="19">
        <v>4253</v>
      </c>
      <c r="I397" s="39"/>
      <c r="J397" s="14">
        <f t="shared" si="63"/>
        <v>680.48</v>
      </c>
      <c r="K397" s="39"/>
      <c r="L397" s="39"/>
      <c r="M397" s="37">
        <f t="shared" si="62"/>
        <v>680.48</v>
      </c>
      <c r="N397" s="39"/>
      <c r="O397" s="39"/>
      <c r="P397" s="39"/>
      <c r="Q397" s="37"/>
      <c r="R397" s="37"/>
      <c r="S397" s="47">
        <v>1</v>
      </c>
      <c r="T397" s="14">
        <f t="shared" si="64"/>
        <v>680.48</v>
      </c>
      <c r="U397" s="37" t="s">
        <v>123</v>
      </c>
      <c r="V397" s="49">
        <f t="shared" si="61"/>
        <v>15</v>
      </c>
    </row>
    <row r="398" ht="24.9" customHeight="1" spans="1:22">
      <c r="A398" s="12">
        <v>393</v>
      </c>
      <c r="B398" s="18"/>
      <c r="C398" s="13" t="s">
        <v>1284</v>
      </c>
      <c r="D398" s="13" t="s">
        <v>30</v>
      </c>
      <c r="E398" s="15" t="s">
        <v>1285</v>
      </c>
      <c r="F398" s="15" t="s">
        <v>1286</v>
      </c>
      <c r="G398" s="26" t="s">
        <v>40</v>
      </c>
      <c r="H398" s="13">
        <v>4253</v>
      </c>
      <c r="I398" s="39"/>
      <c r="J398" s="14">
        <f t="shared" si="63"/>
        <v>680.48</v>
      </c>
      <c r="K398" s="39"/>
      <c r="L398" s="39"/>
      <c r="M398" s="37">
        <f t="shared" si="62"/>
        <v>680.48</v>
      </c>
      <c r="N398" s="39"/>
      <c r="O398" s="39"/>
      <c r="P398" s="39"/>
      <c r="Q398" s="37"/>
      <c r="R398" s="37"/>
      <c r="S398" s="47">
        <v>1</v>
      </c>
      <c r="T398" s="14">
        <f t="shared" si="64"/>
        <v>680.48</v>
      </c>
      <c r="U398" s="37" t="s">
        <v>335</v>
      </c>
      <c r="V398" s="49">
        <f t="shared" si="61"/>
        <v>12</v>
      </c>
    </row>
    <row r="399" ht="24.9" customHeight="1" spans="1:22">
      <c r="A399" s="12">
        <v>394</v>
      </c>
      <c r="B399" s="19"/>
      <c r="C399" s="14" t="s">
        <v>1287</v>
      </c>
      <c r="D399" s="17" t="s">
        <v>37</v>
      </c>
      <c r="E399" s="15" t="s">
        <v>1288</v>
      </c>
      <c r="F399" s="15" t="s">
        <v>1289</v>
      </c>
      <c r="G399" s="26" t="s">
        <v>33</v>
      </c>
      <c r="H399" s="14">
        <v>4253</v>
      </c>
      <c r="I399" s="14">
        <v>7089</v>
      </c>
      <c r="J399" s="14">
        <f t="shared" si="63"/>
        <v>680.48</v>
      </c>
      <c r="K399" s="14">
        <f>I399*0.09</f>
        <v>638.01</v>
      </c>
      <c r="L399" s="14">
        <f>ROUND(H399*0.005,2)</f>
        <v>21.27</v>
      </c>
      <c r="M399" s="37">
        <f t="shared" si="62"/>
        <v>1339.76</v>
      </c>
      <c r="N399" s="14">
        <f>H399*0.08</f>
        <v>340.24</v>
      </c>
      <c r="O399" s="14">
        <f>I399*0.02</f>
        <v>141.78</v>
      </c>
      <c r="P399" s="14">
        <f>L399</f>
        <v>21.27</v>
      </c>
      <c r="Q399" s="37">
        <f>N399+O399+P399</f>
        <v>503.29</v>
      </c>
      <c r="R399" s="37"/>
      <c r="S399" s="47">
        <v>1</v>
      </c>
      <c r="T399" s="14">
        <f t="shared" si="64"/>
        <v>1843.05</v>
      </c>
      <c r="U399" s="37" t="s">
        <v>123</v>
      </c>
      <c r="V399" s="49">
        <f t="shared" si="61"/>
        <v>15</v>
      </c>
    </row>
    <row r="400" ht="24.9" customHeight="1" spans="1:22">
      <c r="A400" s="12">
        <v>395</v>
      </c>
      <c r="B400" s="16" t="s">
        <v>1290</v>
      </c>
      <c r="C400" s="13" t="s">
        <v>1291</v>
      </c>
      <c r="D400" s="13" t="s">
        <v>37</v>
      </c>
      <c r="E400" s="25" t="s">
        <v>1292</v>
      </c>
      <c r="F400" s="15" t="s">
        <v>1293</v>
      </c>
      <c r="G400" s="26" t="s">
        <v>40</v>
      </c>
      <c r="H400" s="19">
        <v>4253</v>
      </c>
      <c r="I400" s="39"/>
      <c r="J400" s="14">
        <f t="shared" si="63"/>
        <v>680.48</v>
      </c>
      <c r="K400" s="39"/>
      <c r="L400" s="39"/>
      <c r="M400" s="37">
        <f t="shared" si="62"/>
        <v>680.48</v>
      </c>
      <c r="N400" s="39"/>
      <c r="O400" s="39"/>
      <c r="P400" s="39"/>
      <c r="Q400" s="37"/>
      <c r="R400" s="37"/>
      <c r="S400" s="47">
        <v>1</v>
      </c>
      <c r="T400" s="14">
        <f t="shared" si="64"/>
        <v>680.48</v>
      </c>
      <c r="U400" s="37" t="s">
        <v>135</v>
      </c>
      <c r="V400" s="49">
        <f>(MID(U400,8,4)-LEFT(U400,4))*12+RIGHT(U400,2)-MID(U400,5,2)+1-3</f>
        <v>16</v>
      </c>
    </row>
    <row r="401" ht="24.9" customHeight="1" spans="1:22">
      <c r="A401" s="12">
        <v>396</v>
      </c>
      <c r="B401" s="19"/>
      <c r="C401" s="13" t="s">
        <v>1294</v>
      </c>
      <c r="D401" s="13" t="s">
        <v>37</v>
      </c>
      <c r="E401" s="13" t="s">
        <v>1295</v>
      </c>
      <c r="F401" s="15" t="s">
        <v>1296</v>
      </c>
      <c r="G401" s="26" t="s">
        <v>40</v>
      </c>
      <c r="H401" s="19">
        <v>4253</v>
      </c>
      <c r="I401" s="39"/>
      <c r="J401" s="14">
        <f t="shared" si="63"/>
        <v>680.48</v>
      </c>
      <c r="K401" s="39"/>
      <c r="L401" s="39"/>
      <c r="M401" s="37">
        <f t="shared" si="62"/>
        <v>680.48</v>
      </c>
      <c r="N401" s="39"/>
      <c r="O401" s="39"/>
      <c r="P401" s="39"/>
      <c r="Q401" s="37"/>
      <c r="R401" s="37"/>
      <c r="S401" s="47">
        <v>1</v>
      </c>
      <c r="T401" s="14">
        <f t="shared" si="64"/>
        <v>680.48</v>
      </c>
      <c r="U401" s="37" t="s">
        <v>250</v>
      </c>
      <c r="V401" s="49">
        <f t="shared" ref="V401:V408" si="65">(MID(U401,8,4)-LEFT(U401,4))*12+RIGHT(U401,2)-MID(U401,5,2)+1</f>
        <v>2</v>
      </c>
    </row>
    <row r="402" ht="24.9" customHeight="1" spans="1:22">
      <c r="A402" s="12">
        <v>397</v>
      </c>
      <c r="B402" s="16" t="s">
        <v>1297</v>
      </c>
      <c r="C402" s="13" t="s">
        <v>1298</v>
      </c>
      <c r="D402" s="13" t="s">
        <v>30</v>
      </c>
      <c r="E402" s="25" t="s">
        <v>1299</v>
      </c>
      <c r="F402" s="15" t="s">
        <v>1300</v>
      </c>
      <c r="G402" s="26" t="s">
        <v>40</v>
      </c>
      <c r="H402" s="23">
        <v>6500</v>
      </c>
      <c r="I402" s="39"/>
      <c r="J402" s="14">
        <f t="shared" si="63"/>
        <v>1040</v>
      </c>
      <c r="K402" s="39"/>
      <c r="L402" s="39"/>
      <c r="M402" s="37">
        <f t="shared" si="62"/>
        <v>1040</v>
      </c>
      <c r="N402" s="39"/>
      <c r="O402" s="39"/>
      <c r="P402" s="39"/>
      <c r="Q402" s="37"/>
      <c r="R402" s="37"/>
      <c r="S402" s="47">
        <v>1</v>
      </c>
      <c r="T402" s="14">
        <f t="shared" si="64"/>
        <v>1040</v>
      </c>
      <c r="U402" s="37" t="s">
        <v>123</v>
      </c>
      <c r="V402" s="49">
        <f t="shared" si="65"/>
        <v>15</v>
      </c>
    </row>
    <row r="403" ht="24.9" customHeight="1" spans="1:22">
      <c r="A403" s="12">
        <v>398</v>
      </c>
      <c r="B403" s="18"/>
      <c r="C403" s="13" t="s">
        <v>1301</v>
      </c>
      <c r="D403" s="13" t="s">
        <v>30</v>
      </c>
      <c r="E403" s="25" t="s">
        <v>1302</v>
      </c>
      <c r="F403" s="15" t="s">
        <v>1303</v>
      </c>
      <c r="G403" s="26" t="s">
        <v>40</v>
      </c>
      <c r="H403" s="23">
        <v>6500</v>
      </c>
      <c r="I403" s="39"/>
      <c r="J403" s="14">
        <f t="shared" si="63"/>
        <v>1040</v>
      </c>
      <c r="K403" s="39"/>
      <c r="L403" s="39"/>
      <c r="M403" s="37">
        <f t="shared" si="62"/>
        <v>1040</v>
      </c>
      <c r="N403" s="39"/>
      <c r="O403" s="39"/>
      <c r="P403" s="39"/>
      <c r="Q403" s="37"/>
      <c r="R403" s="37"/>
      <c r="S403" s="47">
        <v>1</v>
      </c>
      <c r="T403" s="14">
        <f t="shared" si="64"/>
        <v>1040</v>
      </c>
      <c r="U403" s="37" t="s">
        <v>123</v>
      </c>
      <c r="V403" s="49">
        <f t="shared" si="65"/>
        <v>15</v>
      </c>
    </row>
    <row r="404" ht="24.9" customHeight="1" spans="1:22">
      <c r="A404" s="12">
        <v>399</v>
      </c>
      <c r="B404" s="18"/>
      <c r="C404" s="13" t="s">
        <v>1304</v>
      </c>
      <c r="D404" s="13" t="s">
        <v>30</v>
      </c>
      <c r="E404" s="25" t="s">
        <v>1305</v>
      </c>
      <c r="F404" s="59" t="s">
        <v>1306</v>
      </c>
      <c r="G404" s="26" t="s">
        <v>40</v>
      </c>
      <c r="H404" s="23">
        <v>4262</v>
      </c>
      <c r="I404" s="39"/>
      <c r="J404" s="14">
        <f t="shared" si="63"/>
        <v>681.92</v>
      </c>
      <c r="K404" s="39"/>
      <c r="L404" s="39"/>
      <c r="M404" s="37">
        <f t="shared" si="62"/>
        <v>681.92</v>
      </c>
      <c r="N404" s="39"/>
      <c r="O404" s="39"/>
      <c r="P404" s="39"/>
      <c r="Q404" s="37"/>
      <c r="R404" s="37"/>
      <c r="S404" s="47">
        <v>1</v>
      </c>
      <c r="T404" s="14">
        <f t="shared" si="64"/>
        <v>681.92</v>
      </c>
      <c r="U404" s="37" t="s">
        <v>130</v>
      </c>
      <c r="V404" s="49">
        <f t="shared" si="65"/>
        <v>11</v>
      </c>
    </row>
    <row r="405" ht="24.9" customHeight="1" spans="1:22">
      <c r="A405" s="12">
        <v>400</v>
      </c>
      <c r="B405" s="18"/>
      <c r="C405" s="13" t="s">
        <v>1307</v>
      </c>
      <c r="D405" s="13" t="s">
        <v>30</v>
      </c>
      <c r="E405" s="25" t="s">
        <v>1308</v>
      </c>
      <c r="F405" s="15" t="s">
        <v>1309</v>
      </c>
      <c r="G405" s="26" t="s">
        <v>40</v>
      </c>
      <c r="H405" s="23">
        <v>6000</v>
      </c>
      <c r="I405" s="39"/>
      <c r="J405" s="14">
        <f t="shared" si="63"/>
        <v>960</v>
      </c>
      <c r="K405" s="39"/>
      <c r="L405" s="39"/>
      <c r="M405" s="37">
        <f t="shared" si="62"/>
        <v>960</v>
      </c>
      <c r="N405" s="39"/>
      <c r="O405" s="39"/>
      <c r="P405" s="39"/>
      <c r="Q405" s="37"/>
      <c r="R405" s="37"/>
      <c r="S405" s="47">
        <v>1</v>
      </c>
      <c r="T405" s="14">
        <f t="shared" si="64"/>
        <v>960</v>
      </c>
      <c r="U405" s="37" t="s">
        <v>130</v>
      </c>
      <c r="V405" s="49">
        <f t="shared" si="65"/>
        <v>11</v>
      </c>
    </row>
    <row r="406" ht="24.9" customHeight="1" spans="1:22">
      <c r="A406" s="12">
        <v>401</v>
      </c>
      <c r="B406" s="18"/>
      <c r="C406" s="13" t="s">
        <v>1310</v>
      </c>
      <c r="D406" s="13" t="s">
        <v>30</v>
      </c>
      <c r="E406" s="25" t="s">
        <v>1311</v>
      </c>
      <c r="F406" s="15" t="s">
        <v>1312</v>
      </c>
      <c r="G406" s="26" t="s">
        <v>40</v>
      </c>
      <c r="H406" s="23">
        <v>4253</v>
      </c>
      <c r="I406" s="39"/>
      <c r="J406" s="14">
        <f t="shared" si="63"/>
        <v>680.48</v>
      </c>
      <c r="K406" s="39"/>
      <c r="L406" s="39"/>
      <c r="M406" s="37">
        <f t="shared" si="62"/>
        <v>680.48</v>
      </c>
      <c r="N406" s="39"/>
      <c r="O406" s="39"/>
      <c r="P406" s="39"/>
      <c r="Q406" s="37"/>
      <c r="R406" s="37"/>
      <c r="S406" s="47">
        <v>1</v>
      </c>
      <c r="T406" s="14">
        <f t="shared" si="64"/>
        <v>680.48</v>
      </c>
      <c r="U406" s="37" t="s">
        <v>130</v>
      </c>
      <c r="V406" s="49">
        <f t="shared" si="65"/>
        <v>11</v>
      </c>
    </row>
    <row r="407" ht="24.9" customHeight="1" spans="1:22">
      <c r="A407" s="12">
        <v>402</v>
      </c>
      <c r="B407" s="18"/>
      <c r="C407" s="13" t="s">
        <v>1313</v>
      </c>
      <c r="D407" s="13" t="s">
        <v>30</v>
      </c>
      <c r="E407" s="25" t="s">
        <v>1314</v>
      </c>
      <c r="F407" s="59" t="s">
        <v>1315</v>
      </c>
      <c r="G407" s="26" t="s">
        <v>40</v>
      </c>
      <c r="H407" s="23">
        <v>4253</v>
      </c>
      <c r="I407" s="39"/>
      <c r="J407" s="14">
        <f t="shared" si="63"/>
        <v>680.48</v>
      </c>
      <c r="K407" s="39"/>
      <c r="L407" s="39"/>
      <c r="M407" s="37">
        <f t="shared" si="62"/>
        <v>680.48</v>
      </c>
      <c r="N407" s="39"/>
      <c r="O407" s="39"/>
      <c r="P407" s="39"/>
      <c r="Q407" s="37"/>
      <c r="R407" s="37"/>
      <c r="S407" s="47">
        <v>1</v>
      </c>
      <c r="T407" s="14">
        <f t="shared" si="64"/>
        <v>680.48</v>
      </c>
      <c r="U407" s="37" t="s">
        <v>130</v>
      </c>
      <c r="V407" s="49">
        <f t="shared" si="65"/>
        <v>11</v>
      </c>
    </row>
    <row r="408" ht="24.9" customHeight="1" spans="1:22">
      <c r="A408" s="12">
        <v>403</v>
      </c>
      <c r="B408" s="18"/>
      <c r="C408" s="19" t="s">
        <v>1316</v>
      </c>
      <c r="D408" s="19" t="s">
        <v>30</v>
      </c>
      <c r="E408" s="19" t="s">
        <v>1317</v>
      </c>
      <c r="F408" s="15" t="s">
        <v>1318</v>
      </c>
      <c r="G408" s="26" t="s">
        <v>40</v>
      </c>
      <c r="H408" s="19">
        <v>4300</v>
      </c>
      <c r="I408" s="39"/>
      <c r="J408" s="14">
        <f t="shared" si="63"/>
        <v>688</v>
      </c>
      <c r="K408" s="39"/>
      <c r="L408" s="39"/>
      <c r="M408" s="37">
        <f t="shared" si="62"/>
        <v>688</v>
      </c>
      <c r="N408" s="39"/>
      <c r="O408" s="39"/>
      <c r="P408" s="39"/>
      <c r="Q408" s="37"/>
      <c r="R408" s="37"/>
      <c r="S408" s="47">
        <v>1</v>
      </c>
      <c r="T408" s="14">
        <f t="shared" si="64"/>
        <v>688</v>
      </c>
      <c r="U408" s="37" t="s">
        <v>139</v>
      </c>
      <c r="V408" s="49">
        <f t="shared" si="65"/>
        <v>4</v>
      </c>
    </row>
    <row r="409" ht="24.9" customHeight="1" spans="1:22">
      <c r="A409" s="12">
        <v>404</v>
      </c>
      <c r="B409" s="18"/>
      <c r="C409" s="19" t="s">
        <v>1319</v>
      </c>
      <c r="D409" s="19" t="s">
        <v>30</v>
      </c>
      <c r="E409" s="19" t="s">
        <v>1320</v>
      </c>
      <c r="F409" s="15" t="s">
        <v>1321</v>
      </c>
      <c r="G409" s="26" t="s">
        <v>40</v>
      </c>
      <c r="H409" s="19">
        <v>4300</v>
      </c>
      <c r="I409" s="39"/>
      <c r="J409" s="14">
        <f t="shared" si="63"/>
        <v>688</v>
      </c>
      <c r="K409" s="39"/>
      <c r="L409" s="39"/>
      <c r="M409" s="37">
        <f t="shared" si="62"/>
        <v>688</v>
      </c>
      <c r="N409" s="39"/>
      <c r="O409" s="39"/>
      <c r="P409" s="39"/>
      <c r="Q409" s="37"/>
      <c r="R409" s="37"/>
      <c r="S409" s="47">
        <v>1</v>
      </c>
      <c r="T409" s="14">
        <f t="shared" si="64"/>
        <v>688</v>
      </c>
      <c r="U409" s="37" t="s">
        <v>283</v>
      </c>
      <c r="V409" s="49">
        <f>(MID(U409,8,4)-LEFT(U409,4))*12+RIGHT(U409,2)-MID(U409,5,2)+1-22</f>
        <v>2</v>
      </c>
    </row>
    <row r="410" ht="24.9" customHeight="1" spans="1:22">
      <c r="A410" s="12">
        <v>405</v>
      </c>
      <c r="B410" s="16" t="s">
        <v>1322</v>
      </c>
      <c r="C410" s="13" t="s">
        <v>1323</v>
      </c>
      <c r="D410" s="13" t="s">
        <v>37</v>
      </c>
      <c r="E410" s="25" t="s">
        <v>1324</v>
      </c>
      <c r="F410" s="15" t="s">
        <v>1325</v>
      </c>
      <c r="G410" s="26" t="s">
        <v>40</v>
      </c>
      <c r="H410" s="23">
        <v>4253</v>
      </c>
      <c r="I410" s="39"/>
      <c r="J410" s="14">
        <f t="shared" si="63"/>
        <v>680.48</v>
      </c>
      <c r="K410" s="39"/>
      <c r="L410" s="39"/>
      <c r="M410" s="37">
        <f t="shared" si="62"/>
        <v>680.48</v>
      </c>
      <c r="N410" s="39"/>
      <c r="O410" s="39"/>
      <c r="P410" s="39"/>
      <c r="Q410" s="37"/>
      <c r="R410" s="37"/>
      <c r="S410" s="47">
        <v>1</v>
      </c>
      <c r="T410" s="14">
        <f t="shared" si="64"/>
        <v>680.48</v>
      </c>
      <c r="U410" s="37" t="s">
        <v>123</v>
      </c>
      <c r="V410" s="49">
        <f t="shared" ref="V410:V433" si="66">(MID(U410,8,4)-LEFT(U410,4))*12+RIGHT(U410,2)-MID(U410,5,2)+1</f>
        <v>15</v>
      </c>
    </row>
    <row r="411" ht="24.9" customHeight="1" spans="1:22">
      <c r="A411" s="12">
        <v>406</v>
      </c>
      <c r="B411" s="18"/>
      <c r="C411" s="13" t="s">
        <v>1326</v>
      </c>
      <c r="D411" s="13" t="s">
        <v>37</v>
      </c>
      <c r="E411" s="25" t="s">
        <v>1327</v>
      </c>
      <c r="F411" s="15" t="s">
        <v>1328</v>
      </c>
      <c r="G411" s="26" t="s">
        <v>40</v>
      </c>
      <c r="H411" s="23">
        <v>4253</v>
      </c>
      <c r="I411" s="39"/>
      <c r="J411" s="14">
        <f t="shared" si="63"/>
        <v>680.48</v>
      </c>
      <c r="K411" s="39"/>
      <c r="L411" s="39"/>
      <c r="M411" s="37">
        <f t="shared" si="62"/>
        <v>680.48</v>
      </c>
      <c r="N411" s="39"/>
      <c r="O411" s="39"/>
      <c r="P411" s="39"/>
      <c r="Q411" s="37"/>
      <c r="R411" s="37"/>
      <c r="S411" s="47">
        <v>1</v>
      </c>
      <c r="T411" s="14">
        <f t="shared" si="64"/>
        <v>680.48</v>
      </c>
      <c r="U411" s="37" t="s">
        <v>45</v>
      </c>
      <c r="V411" s="49">
        <f t="shared" si="66"/>
        <v>14</v>
      </c>
    </row>
    <row r="412" ht="24.9" customHeight="1" spans="1:22">
      <c r="A412" s="12">
        <v>407</v>
      </c>
      <c r="B412" s="18"/>
      <c r="C412" s="13" t="s">
        <v>1329</v>
      </c>
      <c r="D412" s="13" t="s">
        <v>37</v>
      </c>
      <c r="E412" s="25" t="s">
        <v>1330</v>
      </c>
      <c r="F412" s="25" t="s">
        <v>1331</v>
      </c>
      <c r="G412" s="26" t="s">
        <v>40</v>
      </c>
      <c r="H412" s="23">
        <v>4253</v>
      </c>
      <c r="I412" s="39"/>
      <c r="J412" s="14">
        <f t="shared" si="63"/>
        <v>680.48</v>
      </c>
      <c r="K412" s="39"/>
      <c r="L412" s="39"/>
      <c r="M412" s="37">
        <f t="shared" si="62"/>
        <v>680.48</v>
      </c>
      <c r="N412" s="39"/>
      <c r="O412" s="39"/>
      <c r="P412" s="39"/>
      <c r="Q412" s="37"/>
      <c r="R412" s="37"/>
      <c r="S412" s="47">
        <v>1</v>
      </c>
      <c r="T412" s="14">
        <f t="shared" si="64"/>
        <v>680.48</v>
      </c>
      <c r="U412" s="37" t="s">
        <v>335</v>
      </c>
      <c r="V412" s="49">
        <f t="shared" si="66"/>
        <v>12</v>
      </c>
    </row>
    <row r="413" ht="24.9" customHeight="1" spans="1:22">
      <c r="A413" s="12">
        <v>408</v>
      </c>
      <c r="B413" s="18"/>
      <c r="C413" s="13" t="s">
        <v>1332</v>
      </c>
      <c r="D413" s="13" t="s">
        <v>30</v>
      </c>
      <c r="E413" s="25" t="s">
        <v>1333</v>
      </c>
      <c r="F413" s="25" t="s">
        <v>1334</v>
      </c>
      <c r="G413" s="26" t="s">
        <v>40</v>
      </c>
      <c r="H413" s="23">
        <v>4253</v>
      </c>
      <c r="I413" s="39"/>
      <c r="J413" s="14">
        <f t="shared" si="63"/>
        <v>680.48</v>
      </c>
      <c r="K413" s="39"/>
      <c r="L413" s="39"/>
      <c r="M413" s="37">
        <f t="shared" si="62"/>
        <v>680.48</v>
      </c>
      <c r="N413" s="39"/>
      <c r="O413" s="39"/>
      <c r="P413" s="39"/>
      <c r="Q413" s="37"/>
      <c r="R413" s="37"/>
      <c r="S413" s="47">
        <v>1</v>
      </c>
      <c r="T413" s="14">
        <f t="shared" si="64"/>
        <v>680.48</v>
      </c>
      <c r="U413" s="37" t="s">
        <v>335</v>
      </c>
      <c r="V413" s="49">
        <f t="shared" si="66"/>
        <v>12</v>
      </c>
    </row>
    <row r="414" ht="24.9" customHeight="1" spans="1:22">
      <c r="A414" s="12">
        <v>409</v>
      </c>
      <c r="B414" s="18"/>
      <c r="C414" s="13" t="s">
        <v>1335</v>
      </c>
      <c r="D414" s="13" t="s">
        <v>37</v>
      </c>
      <c r="E414" s="25" t="s">
        <v>1336</v>
      </c>
      <c r="F414" s="26" t="s">
        <v>1337</v>
      </c>
      <c r="G414" s="26" t="s">
        <v>40</v>
      </c>
      <c r="H414" s="23">
        <v>4253</v>
      </c>
      <c r="I414" s="39"/>
      <c r="J414" s="14">
        <f t="shared" si="63"/>
        <v>680.48</v>
      </c>
      <c r="K414" s="39"/>
      <c r="L414" s="39"/>
      <c r="M414" s="37">
        <f t="shared" si="62"/>
        <v>680.48</v>
      </c>
      <c r="N414" s="39"/>
      <c r="O414" s="39"/>
      <c r="P414" s="39"/>
      <c r="Q414" s="37"/>
      <c r="R414" s="37"/>
      <c r="S414" s="47">
        <v>1</v>
      </c>
      <c r="T414" s="14">
        <f t="shared" si="64"/>
        <v>680.48</v>
      </c>
      <c r="U414" s="37" t="s">
        <v>399</v>
      </c>
      <c r="V414" s="49">
        <f t="shared" si="66"/>
        <v>8</v>
      </c>
    </row>
    <row r="415" ht="24.9" customHeight="1" spans="1:22">
      <c r="A415" s="12">
        <v>410</v>
      </c>
      <c r="B415" s="18"/>
      <c r="C415" s="13" t="s">
        <v>1338</v>
      </c>
      <c r="D415" s="13" t="s">
        <v>37</v>
      </c>
      <c r="E415" s="13" t="s">
        <v>1339</v>
      </c>
      <c r="F415" s="60" t="s">
        <v>1340</v>
      </c>
      <c r="G415" s="26" t="s">
        <v>40</v>
      </c>
      <c r="H415" s="23">
        <v>4253</v>
      </c>
      <c r="I415" s="39"/>
      <c r="J415" s="14">
        <f t="shared" si="63"/>
        <v>680.48</v>
      </c>
      <c r="K415" s="39"/>
      <c r="L415" s="39"/>
      <c r="M415" s="37">
        <f t="shared" si="62"/>
        <v>680.48</v>
      </c>
      <c r="N415" s="39"/>
      <c r="O415" s="39"/>
      <c r="P415" s="39"/>
      <c r="Q415" s="37"/>
      <c r="R415" s="37"/>
      <c r="S415" s="47">
        <v>1</v>
      </c>
      <c r="T415" s="14">
        <f t="shared" si="64"/>
        <v>680.48</v>
      </c>
      <c r="U415" s="37" t="s">
        <v>406</v>
      </c>
      <c r="V415" s="49">
        <f t="shared" si="66"/>
        <v>3</v>
      </c>
    </row>
    <row r="416" ht="24.9" customHeight="1" spans="1:22">
      <c r="A416" s="12">
        <v>411</v>
      </c>
      <c r="B416" s="18"/>
      <c r="C416" s="13" t="s">
        <v>1341</v>
      </c>
      <c r="D416" s="13" t="s">
        <v>37</v>
      </c>
      <c r="E416" s="13" t="s">
        <v>1342</v>
      </c>
      <c r="F416" s="26" t="s">
        <v>1343</v>
      </c>
      <c r="G416" s="26" t="s">
        <v>40</v>
      </c>
      <c r="H416" s="23">
        <v>4253</v>
      </c>
      <c r="I416" s="39"/>
      <c r="J416" s="14">
        <f t="shared" si="63"/>
        <v>680.48</v>
      </c>
      <c r="K416" s="39"/>
      <c r="L416" s="39"/>
      <c r="M416" s="37">
        <f t="shared" si="62"/>
        <v>680.48</v>
      </c>
      <c r="N416" s="39"/>
      <c r="O416" s="39"/>
      <c r="P416" s="39"/>
      <c r="Q416" s="37"/>
      <c r="R416" s="37"/>
      <c r="S416" s="47">
        <v>1</v>
      </c>
      <c r="T416" s="14">
        <f t="shared" si="64"/>
        <v>680.48</v>
      </c>
      <c r="U416" s="37" t="s">
        <v>406</v>
      </c>
      <c r="V416" s="49">
        <f t="shared" si="66"/>
        <v>3</v>
      </c>
    </row>
    <row r="417" ht="24.9" customHeight="1" spans="1:22">
      <c r="A417" s="12">
        <v>412</v>
      </c>
      <c r="B417" s="18"/>
      <c r="C417" s="13" t="s">
        <v>1344</v>
      </c>
      <c r="D417" s="13" t="s">
        <v>37</v>
      </c>
      <c r="E417" s="13" t="s">
        <v>1345</v>
      </c>
      <c r="F417" s="26" t="s">
        <v>1346</v>
      </c>
      <c r="G417" s="26" t="s">
        <v>40</v>
      </c>
      <c r="H417" s="23">
        <v>4253</v>
      </c>
      <c r="I417" s="39"/>
      <c r="J417" s="14">
        <f t="shared" si="63"/>
        <v>680.48</v>
      </c>
      <c r="K417" s="39"/>
      <c r="L417" s="39"/>
      <c r="M417" s="37">
        <f t="shared" si="62"/>
        <v>680.48</v>
      </c>
      <c r="N417" s="39"/>
      <c r="O417" s="39"/>
      <c r="P417" s="39"/>
      <c r="Q417" s="37"/>
      <c r="R417" s="37"/>
      <c r="S417" s="47">
        <v>1</v>
      </c>
      <c r="T417" s="14">
        <f t="shared" si="64"/>
        <v>680.48</v>
      </c>
      <c r="U417" s="37" t="s">
        <v>406</v>
      </c>
      <c r="V417" s="49">
        <f t="shared" si="66"/>
        <v>3</v>
      </c>
    </row>
    <row r="418" ht="24.9" customHeight="1" spans="1:22">
      <c r="A418" s="12">
        <v>413</v>
      </c>
      <c r="B418" s="18"/>
      <c r="C418" s="13" t="s">
        <v>1347</v>
      </c>
      <c r="D418" s="13" t="s">
        <v>30</v>
      </c>
      <c r="E418" s="13" t="s">
        <v>845</v>
      </c>
      <c r="F418" s="25" t="s">
        <v>1348</v>
      </c>
      <c r="G418" s="26" t="s">
        <v>40</v>
      </c>
      <c r="H418" s="23">
        <v>4253</v>
      </c>
      <c r="I418" s="39"/>
      <c r="J418" s="14">
        <f t="shared" si="63"/>
        <v>680.48</v>
      </c>
      <c r="K418" s="39"/>
      <c r="L418" s="39"/>
      <c r="M418" s="37">
        <f t="shared" si="62"/>
        <v>680.48</v>
      </c>
      <c r="N418" s="39"/>
      <c r="O418" s="39"/>
      <c r="P418" s="39"/>
      <c r="Q418" s="37"/>
      <c r="R418" s="37"/>
      <c r="S418" s="47">
        <v>1</v>
      </c>
      <c r="T418" s="14">
        <f t="shared" si="64"/>
        <v>680.48</v>
      </c>
      <c r="U418" s="37" t="s">
        <v>250</v>
      </c>
      <c r="V418" s="49">
        <f t="shared" si="66"/>
        <v>2</v>
      </c>
    </row>
    <row r="419" ht="24.9" customHeight="1" spans="1:22">
      <c r="A419" s="12">
        <v>414</v>
      </c>
      <c r="B419" s="18"/>
      <c r="C419" s="13" t="s">
        <v>1349</v>
      </c>
      <c r="D419" s="13" t="s">
        <v>37</v>
      </c>
      <c r="E419" s="13" t="s">
        <v>1350</v>
      </c>
      <c r="F419" s="60" t="s">
        <v>1351</v>
      </c>
      <c r="G419" s="26" t="s">
        <v>40</v>
      </c>
      <c r="H419" s="23">
        <v>4253</v>
      </c>
      <c r="I419" s="39"/>
      <c r="J419" s="14">
        <f t="shared" si="63"/>
        <v>680.48</v>
      </c>
      <c r="K419" s="39"/>
      <c r="L419" s="39"/>
      <c r="M419" s="37">
        <f t="shared" si="62"/>
        <v>680.48</v>
      </c>
      <c r="N419" s="39"/>
      <c r="O419" s="39"/>
      <c r="P419" s="39"/>
      <c r="Q419" s="37"/>
      <c r="R419" s="37"/>
      <c r="S419" s="47">
        <v>1</v>
      </c>
      <c r="T419" s="14">
        <f t="shared" si="64"/>
        <v>680.48</v>
      </c>
      <c r="U419" s="37" t="s">
        <v>250</v>
      </c>
      <c r="V419" s="49">
        <f t="shared" si="66"/>
        <v>2</v>
      </c>
    </row>
    <row r="420" ht="24.9" customHeight="1" spans="1:22">
      <c r="A420" s="12">
        <v>415</v>
      </c>
      <c r="B420" s="18"/>
      <c r="C420" s="13" t="s">
        <v>1352</v>
      </c>
      <c r="D420" s="13" t="s">
        <v>37</v>
      </c>
      <c r="E420" s="13" t="s">
        <v>1353</v>
      </c>
      <c r="F420" s="60" t="s">
        <v>1354</v>
      </c>
      <c r="G420" s="26" t="s">
        <v>40</v>
      </c>
      <c r="H420" s="23">
        <v>4253</v>
      </c>
      <c r="I420" s="39"/>
      <c r="J420" s="14">
        <f t="shared" si="63"/>
        <v>680.48</v>
      </c>
      <c r="K420" s="39"/>
      <c r="L420" s="39"/>
      <c r="M420" s="37">
        <f t="shared" si="62"/>
        <v>680.48</v>
      </c>
      <c r="N420" s="39"/>
      <c r="O420" s="39"/>
      <c r="P420" s="39"/>
      <c r="Q420" s="37"/>
      <c r="R420" s="37"/>
      <c r="S420" s="47">
        <v>1</v>
      </c>
      <c r="T420" s="14">
        <f t="shared" si="64"/>
        <v>680.48</v>
      </c>
      <c r="U420" s="37" t="s">
        <v>250</v>
      </c>
      <c r="V420" s="49">
        <f t="shared" si="66"/>
        <v>2</v>
      </c>
    </row>
    <row r="421" ht="24.9" customHeight="1" spans="1:22">
      <c r="A421" s="12">
        <v>416</v>
      </c>
      <c r="B421" s="18"/>
      <c r="C421" s="13" t="s">
        <v>1355</v>
      </c>
      <c r="D421" s="13" t="s">
        <v>37</v>
      </c>
      <c r="E421" s="13" t="s">
        <v>1356</v>
      </c>
      <c r="F421" s="25" t="s">
        <v>1357</v>
      </c>
      <c r="G421" s="26" t="s">
        <v>40</v>
      </c>
      <c r="H421" s="23">
        <v>4253</v>
      </c>
      <c r="I421" s="39"/>
      <c r="J421" s="14">
        <f t="shared" si="63"/>
        <v>680.48</v>
      </c>
      <c r="K421" s="39"/>
      <c r="L421" s="39"/>
      <c r="M421" s="37">
        <f t="shared" si="62"/>
        <v>680.48</v>
      </c>
      <c r="N421" s="39"/>
      <c r="O421" s="39"/>
      <c r="P421" s="39"/>
      <c r="Q421" s="37"/>
      <c r="R421" s="37"/>
      <c r="S421" s="47">
        <v>1</v>
      </c>
      <c r="T421" s="14">
        <f t="shared" si="64"/>
        <v>680.48</v>
      </c>
      <c r="U421" s="37" t="s">
        <v>250</v>
      </c>
      <c r="V421" s="49">
        <f t="shared" si="66"/>
        <v>2</v>
      </c>
    </row>
    <row r="422" ht="24.9" customHeight="1" spans="1:22">
      <c r="A422" s="12">
        <v>417</v>
      </c>
      <c r="B422" s="18"/>
      <c r="C422" s="13" t="s">
        <v>1358</v>
      </c>
      <c r="D422" s="13" t="s">
        <v>37</v>
      </c>
      <c r="E422" s="13" t="s">
        <v>1359</v>
      </c>
      <c r="F422" s="25" t="s">
        <v>1360</v>
      </c>
      <c r="G422" s="26" t="s">
        <v>40</v>
      </c>
      <c r="H422" s="23">
        <v>4253</v>
      </c>
      <c r="I422" s="39"/>
      <c r="J422" s="14">
        <f t="shared" si="63"/>
        <v>680.48</v>
      </c>
      <c r="K422" s="39"/>
      <c r="L422" s="39"/>
      <c r="M422" s="37">
        <f t="shared" si="62"/>
        <v>680.48</v>
      </c>
      <c r="N422" s="39"/>
      <c r="O422" s="39"/>
      <c r="P422" s="39"/>
      <c r="Q422" s="37"/>
      <c r="R422" s="37"/>
      <c r="S422" s="47">
        <v>1</v>
      </c>
      <c r="T422" s="14">
        <f t="shared" si="64"/>
        <v>680.48</v>
      </c>
      <c r="U422" s="37" t="s">
        <v>250</v>
      </c>
      <c r="V422" s="49">
        <f t="shared" si="66"/>
        <v>2</v>
      </c>
    </row>
    <row r="423" ht="24.9" customHeight="1" spans="1:22">
      <c r="A423" s="12">
        <v>418</v>
      </c>
      <c r="B423" s="18"/>
      <c r="C423" s="13" t="s">
        <v>1361</v>
      </c>
      <c r="D423" s="13" t="s">
        <v>37</v>
      </c>
      <c r="E423" s="13" t="s">
        <v>1362</v>
      </c>
      <c r="F423" s="25" t="s">
        <v>1363</v>
      </c>
      <c r="G423" s="26" t="s">
        <v>40</v>
      </c>
      <c r="H423" s="23">
        <v>4253</v>
      </c>
      <c r="I423" s="39"/>
      <c r="J423" s="14">
        <f t="shared" si="63"/>
        <v>680.48</v>
      </c>
      <c r="K423" s="39"/>
      <c r="L423" s="39"/>
      <c r="M423" s="37">
        <f t="shared" si="62"/>
        <v>680.48</v>
      </c>
      <c r="N423" s="39"/>
      <c r="O423" s="39"/>
      <c r="P423" s="39"/>
      <c r="Q423" s="37"/>
      <c r="R423" s="37"/>
      <c r="S423" s="47">
        <v>1</v>
      </c>
      <c r="T423" s="14">
        <f t="shared" si="64"/>
        <v>680.48</v>
      </c>
      <c r="U423" s="37" t="s">
        <v>250</v>
      </c>
      <c r="V423" s="49">
        <f t="shared" si="66"/>
        <v>2</v>
      </c>
    </row>
    <row r="424" ht="24.9" customHeight="1" spans="1:22">
      <c r="A424" s="12">
        <v>419</v>
      </c>
      <c r="B424" s="18"/>
      <c r="C424" s="13" t="s">
        <v>1364</v>
      </c>
      <c r="D424" s="13" t="s">
        <v>30</v>
      </c>
      <c r="E424" s="13" t="s">
        <v>1365</v>
      </c>
      <c r="F424" s="25" t="s">
        <v>1366</v>
      </c>
      <c r="G424" s="26" t="s">
        <v>40</v>
      </c>
      <c r="H424" s="23">
        <v>4253</v>
      </c>
      <c r="I424" s="39"/>
      <c r="J424" s="14">
        <f t="shared" si="63"/>
        <v>680.48</v>
      </c>
      <c r="K424" s="39"/>
      <c r="L424" s="39"/>
      <c r="M424" s="37">
        <f t="shared" si="62"/>
        <v>680.48</v>
      </c>
      <c r="N424" s="39"/>
      <c r="O424" s="39"/>
      <c r="P424" s="39"/>
      <c r="Q424" s="37"/>
      <c r="R424" s="37"/>
      <c r="S424" s="47">
        <v>1</v>
      </c>
      <c r="T424" s="14">
        <f t="shared" si="64"/>
        <v>680.48</v>
      </c>
      <c r="U424" s="37" t="s">
        <v>56</v>
      </c>
      <c r="V424" s="49">
        <f t="shared" si="66"/>
        <v>1</v>
      </c>
    </row>
    <row r="425" ht="24.9" customHeight="1" spans="1:22">
      <c r="A425" s="12">
        <v>420</v>
      </c>
      <c r="B425" s="16" t="s">
        <v>1367</v>
      </c>
      <c r="C425" s="13" t="s">
        <v>1368</v>
      </c>
      <c r="D425" s="13" t="s">
        <v>37</v>
      </c>
      <c r="E425" s="25" t="s">
        <v>1369</v>
      </c>
      <c r="F425" s="25" t="s">
        <v>1370</v>
      </c>
      <c r="G425" s="26" t="s">
        <v>40</v>
      </c>
      <c r="H425" s="21">
        <v>4253</v>
      </c>
      <c r="I425" s="39"/>
      <c r="J425" s="14">
        <f t="shared" si="63"/>
        <v>680.48</v>
      </c>
      <c r="K425" s="39"/>
      <c r="L425" s="39"/>
      <c r="M425" s="37">
        <f t="shared" si="62"/>
        <v>680.48</v>
      </c>
      <c r="N425" s="39"/>
      <c r="O425" s="39"/>
      <c r="P425" s="39"/>
      <c r="Q425" s="37"/>
      <c r="R425" s="37"/>
      <c r="S425" s="47">
        <v>1</v>
      </c>
      <c r="T425" s="14">
        <f t="shared" si="64"/>
        <v>680.48</v>
      </c>
      <c r="U425" s="37" t="s">
        <v>45</v>
      </c>
      <c r="V425" s="49">
        <f t="shared" si="66"/>
        <v>14</v>
      </c>
    </row>
    <row r="426" ht="24.9" customHeight="1" spans="1:22">
      <c r="A426" s="12">
        <v>421</v>
      </c>
      <c r="B426" s="18"/>
      <c r="C426" s="13" t="s">
        <v>1371</v>
      </c>
      <c r="D426" s="13" t="s">
        <v>37</v>
      </c>
      <c r="E426" s="25" t="s">
        <v>1372</v>
      </c>
      <c r="F426" s="25" t="s">
        <v>1373</v>
      </c>
      <c r="G426" s="26" t="s">
        <v>40</v>
      </c>
      <c r="H426" s="21">
        <v>4253</v>
      </c>
      <c r="I426" s="39"/>
      <c r="J426" s="14">
        <f t="shared" si="63"/>
        <v>680.48</v>
      </c>
      <c r="K426" s="39"/>
      <c r="L426" s="39"/>
      <c r="M426" s="37">
        <f t="shared" si="62"/>
        <v>680.48</v>
      </c>
      <c r="N426" s="39"/>
      <c r="O426" s="39"/>
      <c r="P426" s="39"/>
      <c r="Q426" s="37"/>
      <c r="R426" s="37"/>
      <c r="S426" s="47">
        <v>1</v>
      </c>
      <c r="T426" s="14">
        <f t="shared" si="64"/>
        <v>680.48</v>
      </c>
      <c r="U426" s="37" t="s">
        <v>45</v>
      </c>
      <c r="V426" s="49">
        <f t="shared" si="66"/>
        <v>14</v>
      </c>
    </row>
    <row r="427" ht="24.9" customHeight="1" spans="1:22">
      <c r="A427" s="12">
        <v>422</v>
      </c>
      <c r="B427" s="18"/>
      <c r="C427" s="13" t="s">
        <v>1374</v>
      </c>
      <c r="D427" s="13" t="s">
        <v>30</v>
      </c>
      <c r="E427" s="25" t="s">
        <v>1375</v>
      </c>
      <c r="F427" s="25" t="s">
        <v>1376</v>
      </c>
      <c r="G427" s="26" t="s">
        <v>40</v>
      </c>
      <c r="H427" s="21">
        <v>4253</v>
      </c>
      <c r="I427" s="39"/>
      <c r="J427" s="14">
        <f t="shared" si="63"/>
        <v>680.48</v>
      </c>
      <c r="K427" s="39"/>
      <c r="L427" s="39"/>
      <c r="M427" s="37">
        <f t="shared" si="62"/>
        <v>680.48</v>
      </c>
      <c r="N427" s="39"/>
      <c r="O427" s="39"/>
      <c r="P427" s="39"/>
      <c r="Q427" s="37"/>
      <c r="R427" s="37"/>
      <c r="S427" s="47">
        <v>1</v>
      </c>
      <c r="T427" s="14">
        <f t="shared" si="64"/>
        <v>680.48</v>
      </c>
      <c r="U427" s="37" t="s">
        <v>45</v>
      </c>
      <c r="V427" s="49">
        <f t="shared" si="66"/>
        <v>14</v>
      </c>
    </row>
    <row r="428" ht="24.9" customHeight="1" spans="1:22">
      <c r="A428" s="12">
        <v>423</v>
      </c>
      <c r="B428" s="19"/>
      <c r="C428" s="13" t="s">
        <v>1377</v>
      </c>
      <c r="D428" s="13" t="s">
        <v>30</v>
      </c>
      <c r="E428" s="25" t="s">
        <v>1378</v>
      </c>
      <c r="F428" s="25" t="s">
        <v>1379</v>
      </c>
      <c r="G428" s="26" t="s">
        <v>40</v>
      </c>
      <c r="H428" s="21">
        <v>4253</v>
      </c>
      <c r="I428" s="39"/>
      <c r="J428" s="14">
        <f t="shared" si="63"/>
        <v>680.48</v>
      </c>
      <c r="K428" s="39"/>
      <c r="L428" s="39"/>
      <c r="M428" s="37">
        <f t="shared" si="62"/>
        <v>680.48</v>
      </c>
      <c r="N428" s="39"/>
      <c r="O428" s="39"/>
      <c r="P428" s="39"/>
      <c r="Q428" s="37"/>
      <c r="R428" s="37"/>
      <c r="S428" s="47">
        <v>1</v>
      </c>
      <c r="T428" s="14">
        <f t="shared" si="64"/>
        <v>680.48</v>
      </c>
      <c r="U428" s="37" t="s">
        <v>45</v>
      </c>
      <c r="V428" s="49">
        <f t="shared" si="66"/>
        <v>14</v>
      </c>
    </row>
    <row r="429" ht="24.9" customHeight="1" spans="1:22">
      <c r="A429" s="12">
        <v>424</v>
      </c>
      <c r="B429" s="13" t="s">
        <v>1380</v>
      </c>
      <c r="C429" s="13" t="s">
        <v>1381</v>
      </c>
      <c r="D429" s="13" t="s">
        <v>30</v>
      </c>
      <c r="E429" s="25" t="s">
        <v>1382</v>
      </c>
      <c r="F429" s="25" t="s">
        <v>1383</v>
      </c>
      <c r="G429" s="26" t="s">
        <v>40</v>
      </c>
      <c r="H429" s="21">
        <v>4253</v>
      </c>
      <c r="I429" s="39"/>
      <c r="J429" s="14">
        <f t="shared" si="63"/>
        <v>680.48</v>
      </c>
      <c r="K429" s="39"/>
      <c r="L429" s="39"/>
      <c r="M429" s="37">
        <f t="shared" si="62"/>
        <v>680.48</v>
      </c>
      <c r="N429" s="39"/>
      <c r="O429" s="39"/>
      <c r="P429" s="39"/>
      <c r="Q429" s="37"/>
      <c r="R429" s="37"/>
      <c r="S429" s="47">
        <v>1</v>
      </c>
      <c r="T429" s="14">
        <f t="shared" si="64"/>
        <v>680.48</v>
      </c>
      <c r="U429" s="37" t="s">
        <v>45</v>
      </c>
      <c r="V429" s="49">
        <f t="shared" si="66"/>
        <v>14</v>
      </c>
    </row>
    <row r="430" ht="24.9" customHeight="1" spans="1:22">
      <c r="A430" s="12">
        <v>425</v>
      </c>
      <c r="B430" s="16" t="s">
        <v>1384</v>
      </c>
      <c r="C430" s="13" t="s">
        <v>1385</v>
      </c>
      <c r="D430" s="13" t="s">
        <v>30</v>
      </c>
      <c r="E430" s="25" t="s">
        <v>1386</v>
      </c>
      <c r="F430" s="17" t="s">
        <v>1387</v>
      </c>
      <c r="G430" s="26" t="s">
        <v>40</v>
      </c>
      <c r="H430" s="24">
        <v>4253</v>
      </c>
      <c r="I430" s="39"/>
      <c r="J430" s="14">
        <f t="shared" si="63"/>
        <v>680.48</v>
      </c>
      <c r="K430" s="39"/>
      <c r="L430" s="39"/>
      <c r="M430" s="37">
        <f t="shared" si="62"/>
        <v>680.48</v>
      </c>
      <c r="N430" s="39"/>
      <c r="O430" s="39"/>
      <c r="P430" s="39"/>
      <c r="Q430" s="37"/>
      <c r="R430" s="37"/>
      <c r="S430" s="47">
        <v>1</v>
      </c>
      <c r="T430" s="14">
        <f t="shared" si="64"/>
        <v>680.48</v>
      </c>
      <c r="U430" s="37" t="s">
        <v>45</v>
      </c>
      <c r="V430" s="49">
        <f t="shared" si="66"/>
        <v>14</v>
      </c>
    </row>
    <row r="431" ht="24.9" customHeight="1" spans="1:22">
      <c r="A431" s="12">
        <v>426</v>
      </c>
      <c r="B431" s="18"/>
      <c r="C431" s="13" t="s">
        <v>1388</v>
      </c>
      <c r="D431" s="13" t="s">
        <v>37</v>
      </c>
      <c r="E431" s="25" t="s">
        <v>1389</v>
      </c>
      <c r="F431" s="17" t="s">
        <v>1390</v>
      </c>
      <c r="G431" s="26" t="s">
        <v>40</v>
      </c>
      <c r="H431" s="24">
        <v>4253</v>
      </c>
      <c r="I431" s="39"/>
      <c r="J431" s="14">
        <f t="shared" si="63"/>
        <v>680.48</v>
      </c>
      <c r="K431" s="39"/>
      <c r="L431" s="39"/>
      <c r="M431" s="37">
        <f t="shared" si="62"/>
        <v>680.48</v>
      </c>
      <c r="N431" s="39"/>
      <c r="O431" s="39"/>
      <c r="P431" s="39"/>
      <c r="Q431" s="37"/>
      <c r="R431" s="37"/>
      <c r="S431" s="47">
        <v>1</v>
      </c>
      <c r="T431" s="14">
        <f t="shared" si="64"/>
        <v>680.48</v>
      </c>
      <c r="U431" s="37" t="s">
        <v>169</v>
      </c>
      <c r="V431" s="49">
        <f t="shared" si="66"/>
        <v>13</v>
      </c>
    </row>
    <row r="432" ht="24.9" customHeight="1" spans="1:22">
      <c r="A432" s="12">
        <v>427</v>
      </c>
      <c r="B432" s="19"/>
      <c r="C432" s="13" t="s">
        <v>1391</v>
      </c>
      <c r="D432" s="13" t="s">
        <v>37</v>
      </c>
      <c r="E432" s="25" t="s">
        <v>1392</v>
      </c>
      <c r="F432" s="17" t="s">
        <v>1393</v>
      </c>
      <c r="G432" s="26" t="s">
        <v>40</v>
      </c>
      <c r="H432" s="24">
        <v>4253</v>
      </c>
      <c r="I432" s="39"/>
      <c r="J432" s="14">
        <f t="shared" si="63"/>
        <v>680.48</v>
      </c>
      <c r="K432" s="39"/>
      <c r="L432" s="39"/>
      <c r="M432" s="37">
        <f t="shared" si="62"/>
        <v>680.48</v>
      </c>
      <c r="N432" s="39"/>
      <c r="O432" s="39"/>
      <c r="P432" s="39"/>
      <c r="Q432" s="37"/>
      <c r="R432" s="37"/>
      <c r="S432" s="47">
        <v>1</v>
      </c>
      <c r="T432" s="14">
        <f t="shared" si="64"/>
        <v>680.48</v>
      </c>
      <c r="U432" s="37" t="s">
        <v>406</v>
      </c>
      <c r="V432" s="49">
        <f t="shared" si="66"/>
        <v>3</v>
      </c>
    </row>
    <row r="433" ht="24.9" customHeight="1" spans="1:22">
      <c r="A433" s="12">
        <v>428</v>
      </c>
      <c r="B433" s="61" t="s">
        <v>1394</v>
      </c>
      <c r="C433" s="13" t="s">
        <v>1395</v>
      </c>
      <c r="D433" s="13" t="s">
        <v>30</v>
      </c>
      <c r="E433" s="58" t="s">
        <v>1396</v>
      </c>
      <c r="F433" s="17" t="s">
        <v>1397</v>
      </c>
      <c r="G433" s="26" t="s">
        <v>40</v>
      </c>
      <c r="H433" s="24">
        <v>4253</v>
      </c>
      <c r="I433" s="39"/>
      <c r="J433" s="14">
        <f t="shared" si="63"/>
        <v>680.48</v>
      </c>
      <c r="K433" s="39"/>
      <c r="L433" s="39"/>
      <c r="M433" s="37">
        <f t="shared" si="62"/>
        <v>680.48</v>
      </c>
      <c r="N433" s="39"/>
      <c r="O433" s="39"/>
      <c r="P433" s="39"/>
      <c r="Q433" s="37"/>
      <c r="R433" s="37"/>
      <c r="S433" s="47">
        <v>1</v>
      </c>
      <c r="T433" s="14">
        <f t="shared" si="64"/>
        <v>680.48</v>
      </c>
      <c r="U433" s="37" t="s">
        <v>169</v>
      </c>
      <c r="V433" s="49">
        <f t="shared" si="66"/>
        <v>13</v>
      </c>
    </row>
    <row r="434" ht="24.9" customHeight="1" spans="1:22">
      <c r="A434" s="12">
        <v>429</v>
      </c>
      <c r="B434" s="62"/>
      <c r="C434" s="13" t="s">
        <v>1398</v>
      </c>
      <c r="D434" s="13" t="s">
        <v>37</v>
      </c>
      <c r="E434" s="58" t="s">
        <v>1399</v>
      </c>
      <c r="F434" s="17" t="s">
        <v>1400</v>
      </c>
      <c r="G434" s="26" t="s">
        <v>40</v>
      </c>
      <c r="H434" s="24">
        <v>4253</v>
      </c>
      <c r="I434" s="39"/>
      <c r="J434" s="14">
        <f t="shared" si="63"/>
        <v>680.48</v>
      </c>
      <c r="K434" s="39"/>
      <c r="L434" s="39"/>
      <c r="M434" s="37">
        <f t="shared" si="62"/>
        <v>680.48</v>
      </c>
      <c r="N434" s="39"/>
      <c r="O434" s="39"/>
      <c r="P434" s="39"/>
      <c r="Q434" s="37"/>
      <c r="R434" s="37"/>
      <c r="S434" s="47">
        <v>1</v>
      </c>
      <c r="T434" s="14">
        <f t="shared" si="64"/>
        <v>680.48</v>
      </c>
      <c r="U434" s="37" t="s">
        <v>231</v>
      </c>
      <c r="V434" s="49">
        <f>(MID(U434,8,4)-LEFT(U434,4))*12+RIGHT(U434,2)-MID(U434,5,2)+1-12</f>
        <v>14</v>
      </c>
    </row>
    <row r="435" ht="24.9" customHeight="1" spans="1:22">
      <c r="A435" s="12">
        <v>430</v>
      </c>
      <c r="B435" s="18" t="s">
        <v>1401</v>
      </c>
      <c r="C435" s="33" t="s">
        <v>1402</v>
      </c>
      <c r="D435" s="13" t="s">
        <v>30</v>
      </c>
      <c r="E435" s="25" t="s">
        <v>1403</v>
      </c>
      <c r="F435" s="26" t="s">
        <v>1404</v>
      </c>
      <c r="G435" s="26" t="s">
        <v>40</v>
      </c>
      <c r="H435" s="24">
        <v>4253</v>
      </c>
      <c r="I435" s="39"/>
      <c r="J435" s="14">
        <f t="shared" si="63"/>
        <v>680.48</v>
      </c>
      <c r="K435" s="39"/>
      <c r="L435" s="39"/>
      <c r="M435" s="37">
        <f t="shared" si="62"/>
        <v>680.48</v>
      </c>
      <c r="N435" s="39"/>
      <c r="O435" s="39"/>
      <c r="P435" s="39"/>
      <c r="Q435" s="37"/>
      <c r="R435" s="37"/>
      <c r="S435" s="47">
        <v>1</v>
      </c>
      <c r="T435" s="14">
        <f t="shared" si="64"/>
        <v>680.48</v>
      </c>
      <c r="U435" s="37" t="s">
        <v>130</v>
      </c>
      <c r="V435" s="49">
        <f t="shared" ref="V435:V467" si="67">(MID(U435,8,4)-LEFT(U435,4))*12+RIGHT(U435,2)-MID(U435,5,2)+1</f>
        <v>11</v>
      </c>
    </row>
    <row r="436" ht="24.9" customHeight="1" spans="1:22">
      <c r="A436" s="12">
        <v>431</v>
      </c>
      <c r="B436" s="18"/>
      <c r="C436" s="33" t="s">
        <v>1405</v>
      </c>
      <c r="D436" s="13" t="s">
        <v>30</v>
      </c>
      <c r="E436" s="25" t="s">
        <v>1406</v>
      </c>
      <c r="F436" s="26" t="s">
        <v>1407</v>
      </c>
      <c r="G436" s="26" t="s">
        <v>40</v>
      </c>
      <c r="H436" s="24">
        <v>4253</v>
      </c>
      <c r="I436" s="39"/>
      <c r="J436" s="14">
        <f t="shared" si="63"/>
        <v>680.48</v>
      </c>
      <c r="K436" s="39"/>
      <c r="L436" s="39"/>
      <c r="M436" s="37">
        <f t="shared" si="62"/>
        <v>680.48</v>
      </c>
      <c r="N436" s="39"/>
      <c r="O436" s="39"/>
      <c r="P436" s="39"/>
      <c r="Q436" s="37"/>
      <c r="R436" s="37"/>
      <c r="S436" s="47">
        <v>1</v>
      </c>
      <c r="T436" s="14">
        <f t="shared" si="64"/>
        <v>680.48</v>
      </c>
      <c r="U436" s="37" t="s">
        <v>130</v>
      </c>
      <c r="V436" s="49">
        <f t="shared" si="67"/>
        <v>11</v>
      </c>
    </row>
    <row r="437" ht="24.9" customHeight="1" spans="1:22">
      <c r="A437" s="12">
        <v>432</v>
      </c>
      <c r="B437" s="18"/>
      <c r="C437" s="33" t="s">
        <v>1408</v>
      </c>
      <c r="D437" s="13" t="s">
        <v>37</v>
      </c>
      <c r="E437" s="25" t="s">
        <v>1409</v>
      </c>
      <c r="F437" s="26" t="s">
        <v>1410</v>
      </c>
      <c r="G437" s="26" t="s">
        <v>40</v>
      </c>
      <c r="H437" s="24">
        <v>4253</v>
      </c>
      <c r="I437" s="39"/>
      <c r="J437" s="14">
        <f t="shared" si="63"/>
        <v>680.48</v>
      </c>
      <c r="K437" s="39"/>
      <c r="L437" s="39"/>
      <c r="M437" s="37">
        <f t="shared" si="62"/>
        <v>680.48</v>
      </c>
      <c r="N437" s="39"/>
      <c r="O437" s="39"/>
      <c r="P437" s="39"/>
      <c r="Q437" s="37"/>
      <c r="R437" s="37"/>
      <c r="S437" s="47">
        <v>1</v>
      </c>
      <c r="T437" s="14">
        <f t="shared" si="64"/>
        <v>680.48</v>
      </c>
      <c r="U437" s="37" t="s">
        <v>41</v>
      </c>
      <c r="V437" s="49">
        <f t="shared" si="67"/>
        <v>22</v>
      </c>
    </row>
    <row r="438" ht="24.9" customHeight="1" spans="1:22">
      <c r="A438" s="12">
        <v>433</v>
      </c>
      <c r="B438" s="18"/>
      <c r="C438" s="33" t="s">
        <v>1411</v>
      </c>
      <c r="D438" s="13" t="s">
        <v>30</v>
      </c>
      <c r="E438" s="25" t="s">
        <v>1412</v>
      </c>
      <c r="F438" s="26" t="s">
        <v>1413</v>
      </c>
      <c r="G438" s="26" t="s">
        <v>40</v>
      </c>
      <c r="H438" s="24">
        <v>4253</v>
      </c>
      <c r="I438" s="39"/>
      <c r="J438" s="14">
        <f t="shared" si="63"/>
        <v>680.48</v>
      </c>
      <c r="K438" s="39"/>
      <c r="L438" s="39"/>
      <c r="M438" s="37">
        <f t="shared" si="62"/>
        <v>680.48</v>
      </c>
      <c r="N438" s="39"/>
      <c r="O438" s="39"/>
      <c r="P438" s="39"/>
      <c r="Q438" s="37"/>
      <c r="R438" s="37"/>
      <c r="S438" s="47">
        <v>1</v>
      </c>
      <c r="T438" s="14">
        <f t="shared" si="64"/>
        <v>680.48</v>
      </c>
      <c r="U438" s="37" t="s">
        <v>41</v>
      </c>
      <c r="V438" s="49">
        <f t="shared" si="67"/>
        <v>22</v>
      </c>
    </row>
    <row r="439" ht="24.9" customHeight="1" spans="1:22">
      <c r="A439" s="12">
        <v>434</v>
      </c>
      <c r="B439" s="18"/>
      <c r="C439" s="33" t="s">
        <v>1414</v>
      </c>
      <c r="D439" s="13" t="s">
        <v>30</v>
      </c>
      <c r="E439" s="25" t="s">
        <v>1415</v>
      </c>
      <c r="F439" s="26" t="s">
        <v>1416</v>
      </c>
      <c r="G439" s="26" t="s">
        <v>40</v>
      </c>
      <c r="H439" s="24">
        <v>4253</v>
      </c>
      <c r="I439" s="39"/>
      <c r="J439" s="14">
        <f t="shared" si="63"/>
        <v>680.48</v>
      </c>
      <c r="K439" s="39"/>
      <c r="L439" s="39"/>
      <c r="M439" s="37">
        <f t="shared" si="62"/>
        <v>680.48</v>
      </c>
      <c r="N439" s="39"/>
      <c r="O439" s="39"/>
      <c r="P439" s="39"/>
      <c r="Q439" s="37"/>
      <c r="R439" s="37"/>
      <c r="S439" s="47">
        <v>1</v>
      </c>
      <c r="T439" s="14">
        <f t="shared" si="64"/>
        <v>680.48</v>
      </c>
      <c r="U439" s="37" t="s">
        <v>41</v>
      </c>
      <c r="V439" s="49">
        <f t="shared" si="67"/>
        <v>22</v>
      </c>
    </row>
    <row r="440" ht="24.9" customHeight="1" spans="1:22">
      <c r="A440" s="12">
        <v>435</v>
      </c>
      <c r="B440" s="18"/>
      <c r="C440" s="33" t="s">
        <v>1417</v>
      </c>
      <c r="D440" s="13" t="s">
        <v>30</v>
      </c>
      <c r="E440" s="25" t="s">
        <v>1418</v>
      </c>
      <c r="F440" s="26" t="s">
        <v>1419</v>
      </c>
      <c r="G440" s="26" t="s">
        <v>40</v>
      </c>
      <c r="H440" s="24">
        <v>4253</v>
      </c>
      <c r="I440" s="39"/>
      <c r="J440" s="14">
        <f t="shared" si="63"/>
        <v>680.48</v>
      </c>
      <c r="K440" s="39"/>
      <c r="L440" s="39"/>
      <c r="M440" s="37">
        <f t="shared" si="62"/>
        <v>680.48</v>
      </c>
      <c r="N440" s="39"/>
      <c r="O440" s="39"/>
      <c r="P440" s="39"/>
      <c r="Q440" s="37"/>
      <c r="R440" s="37"/>
      <c r="S440" s="47">
        <v>1</v>
      </c>
      <c r="T440" s="14">
        <f t="shared" si="64"/>
        <v>680.48</v>
      </c>
      <c r="U440" s="37" t="s">
        <v>41</v>
      </c>
      <c r="V440" s="49">
        <f t="shared" si="67"/>
        <v>22</v>
      </c>
    </row>
    <row r="441" ht="24.9" customHeight="1" spans="1:22">
      <c r="A441" s="12">
        <v>436</v>
      </c>
      <c r="B441" s="18"/>
      <c r="C441" s="33" t="s">
        <v>1420</v>
      </c>
      <c r="D441" s="13" t="s">
        <v>37</v>
      </c>
      <c r="E441" s="25" t="s">
        <v>1421</v>
      </c>
      <c r="F441" s="26" t="s">
        <v>1422</v>
      </c>
      <c r="G441" s="26" t="s">
        <v>40</v>
      </c>
      <c r="H441" s="24">
        <v>4253</v>
      </c>
      <c r="I441" s="39"/>
      <c r="J441" s="14">
        <f t="shared" si="63"/>
        <v>680.48</v>
      </c>
      <c r="K441" s="39"/>
      <c r="L441" s="39"/>
      <c r="M441" s="37">
        <f t="shared" si="62"/>
        <v>680.48</v>
      </c>
      <c r="N441" s="39"/>
      <c r="O441" s="39"/>
      <c r="P441" s="39"/>
      <c r="Q441" s="37"/>
      <c r="R441" s="37"/>
      <c r="S441" s="47">
        <v>1</v>
      </c>
      <c r="T441" s="14">
        <f t="shared" si="64"/>
        <v>680.48</v>
      </c>
      <c r="U441" s="37" t="s">
        <v>41</v>
      </c>
      <c r="V441" s="49">
        <f t="shared" si="67"/>
        <v>22</v>
      </c>
    </row>
    <row r="442" ht="24.9" customHeight="1" spans="1:22">
      <c r="A442" s="12">
        <v>437</v>
      </c>
      <c r="B442" s="18"/>
      <c r="C442" s="33" t="s">
        <v>1423</v>
      </c>
      <c r="D442" s="13" t="s">
        <v>30</v>
      </c>
      <c r="E442" s="25" t="s">
        <v>1424</v>
      </c>
      <c r="F442" s="26" t="s">
        <v>1425</v>
      </c>
      <c r="G442" s="26" t="s">
        <v>40</v>
      </c>
      <c r="H442" s="24">
        <v>4253</v>
      </c>
      <c r="I442" s="39"/>
      <c r="J442" s="14">
        <f t="shared" si="63"/>
        <v>680.48</v>
      </c>
      <c r="K442" s="39"/>
      <c r="L442" s="39"/>
      <c r="M442" s="37">
        <f t="shared" si="62"/>
        <v>680.48</v>
      </c>
      <c r="N442" s="39"/>
      <c r="O442" s="39"/>
      <c r="P442" s="39"/>
      <c r="Q442" s="37"/>
      <c r="R442" s="37"/>
      <c r="S442" s="47">
        <v>1</v>
      </c>
      <c r="T442" s="14">
        <f t="shared" si="64"/>
        <v>680.48</v>
      </c>
      <c r="U442" s="37" t="s">
        <v>41</v>
      </c>
      <c r="V442" s="49">
        <f t="shared" si="67"/>
        <v>22</v>
      </c>
    </row>
    <row r="443" ht="24.9" customHeight="1" spans="1:22">
      <c r="A443" s="12">
        <v>438</v>
      </c>
      <c r="B443" s="18"/>
      <c r="C443" s="33" t="s">
        <v>1426</v>
      </c>
      <c r="D443" s="13" t="s">
        <v>37</v>
      </c>
      <c r="E443" s="13" t="s">
        <v>1427</v>
      </c>
      <c r="F443" s="26" t="s">
        <v>1428</v>
      </c>
      <c r="G443" s="26" t="s">
        <v>40</v>
      </c>
      <c r="H443" s="24">
        <v>4253</v>
      </c>
      <c r="I443" s="39"/>
      <c r="J443" s="14">
        <f t="shared" si="63"/>
        <v>680.48</v>
      </c>
      <c r="K443" s="39"/>
      <c r="L443" s="39"/>
      <c r="M443" s="37">
        <f t="shared" si="62"/>
        <v>680.48</v>
      </c>
      <c r="N443" s="39"/>
      <c r="O443" s="39"/>
      <c r="P443" s="39"/>
      <c r="Q443" s="37"/>
      <c r="R443" s="37"/>
      <c r="S443" s="47">
        <v>1</v>
      </c>
      <c r="T443" s="14">
        <f t="shared" si="64"/>
        <v>680.48</v>
      </c>
      <c r="U443" s="37" t="s">
        <v>148</v>
      </c>
      <c r="V443" s="49">
        <f t="shared" si="67"/>
        <v>5</v>
      </c>
    </row>
    <row r="444" ht="24.9" customHeight="1" spans="1:22">
      <c r="A444" s="12">
        <v>439</v>
      </c>
      <c r="B444" s="18"/>
      <c r="C444" s="33" t="s">
        <v>1429</v>
      </c>
      <c r="D444" s="13" t="s">
        <v>37</v>
      </c>
      <c r="E444" s="25" t="s">
        <v>1430</v>
      </c>
      <c r="F444" s="26" t="s">
        <v>1431</v>
      </c>
      <c r="G444" s="26" t="s">
        <v>40</v>
      </c>
      <c r="H444" s="23">
        <v>4253</v>
      </c>
      <c r="I444" s="39"/>
      <c r="J444" s="14">
        <f t="shared" si="63"/>
        <v>680.48</v>
      </c>
      <c r="K444" s="39"/>
      <c r="L444" s="39"/>
      <c r="M444" s="37">
        <f t="shared" si="62"/>
        <v>680.48</v>
      </c>
      <c r="N444" s="39"/>
      <c r="O444" s="39"/>
      <c r="P444" s="39"/>
      <c r="Q444" s="37"/>
      <c r="R444" s="37"/>
      <c r="S444" s="47">
        <v>1</v>
      </c>
      <c r="T444" s="14">
        <f t="shared" si="64"/>
        <v>680.48</v>
      </c>
      <c r="U444" s="37" t="s">
        <v>406</v>
      </c>
      <c r="V444" s="49">
        <f t="shared" si="67"/>
        <v>3</v>
      </c>
    </row>
    <row r="445" ht="24.9" customHeight="1" spans="1:22">
      <c r="A445" s="12">
        <v>440</v>
      </c>
      <c r="B445" s="19"/>
      <c r="C445" s="33" t="s">
        <v>1432</v>
      </c>
      <c r="D445" s="13" t="s">
        <v>37</v>
      </c>
      <c r="E445" s="25" t="s">
        <v>1433</v>
      </c>
      <c r="F445" s="26" t="s">
        <v>1434</v>
      </c>
      <c r="G445" s="26" t="s">
        <v>40</v>
      </c>
      <c r="H445" s="23">
        <v>4253</v>
      </c>
      <c r="I445" s="39"/>
      <c r="J445" s="14">
        <f t="shared" si="63"/>
        <v>680.48</v>
      </c>
      <c r="K445" s="39"/>
      <c r="L445" s="39"/>
      <c r="M445" s="37">
        <f t="shared" si="62"/>
        <v>680.48</v>
      </c>
      <c r="N445" s="39"/>
      <c r="O445" s="39"/>
      <c r="P445" s="39"/>
      <c r="Q445" s="37"/>
      <c r="R445" s="37"/>
      <c r="S445" s="47">
        <v>1</v>
      </c>
      <c r="T445" s="14">
        <f t="shared" si="64"/>
        <v>680.48</v>
      </c>
      <c r="U445" s="37" t="s">
        <v>56</v>
      </c>
      <c r="V445" s="49">
        <f t="shared" si="67"/>
        <v>1</v>
      </c>
    </row>
    <row r="446" ht="24.9" customHeight="1" spans="1:22">
      <c r="A446" s="12">
        <v>441</v>
      </c>
      <c r="B446" s="13" t="s">
        <v>1435</v>
      </c>
      <c r="C446" s="33" t="s">
        <v>1436</v>
      </c>
      <c r="D446" s="13" t="s">
        <v>30</v>
      </c>
      <c r="E446" s="25" t="s">
        <v>1437</v>
      </c>
      <c r="F446" s="26" t="s">
        <v>1438</v>
      </c>
      <c r="G446" s="26" t="s">
        <v>40</v>
      </c>
      <c r="H446" s="24">
        <v>4253</v>
      </c>
      <c r="I446" s="39"/>
      <c r="J446" s="14">
        <f t="shared" si="63"/>
        <v>680.48</v>
      </c>
      <c r="K446" s="39"/>
      <c r="L446" s="39"/>
      <c r="M446" s="37">
        <f t="shared" si="62"/>
        <v>680.48</v>
      </c>
      <c r="N446" s="39"/>
      <c r="O446" s="39"/>
      <c r="P446" s="39"/>
      <c r="Q446" s="37"/>
      <c r="R446" s="37"/>
      <c r="S446" s="47">
        <v>1</v>
      </c>
      <c r="T446" s="14">
        <f t="shared" si="64"/>
        <v>680.48</v>
      </c>
      <c r="U446" s="37" t="s">
        <v>212</v>
      </c>
      <c r="V446" s="49">
        <f t="shared" si="67"/>
        <v>10</v>
      </c>
    </row>
    <row r="447" ht="24.9" customHeight="1" spans="1:22">
      <c r="A447" s="12">
        <v>442</v>
      </c>
      <c r="B447" s="13"/>
      <c r="C447" s="33" t="s">
        <v>1439</v>
      </c>
      <c r="D447" s="13" t="s">
        <v>30</v>
      </c>
      <c r="E447" s="25" t="s">
        <v>1440</v>
      </c>
      <c r="F447" s="26" t="s">
        <v>1441</v>
      </c>
      <c r="G447" s="26" t="s">
        <v>40</v>
      </c>
      <c r="H447" s="24">
        <v>4253</v>
      </c>
      <c r="I447" s="39"/>
      <c r="J447" s="14">
        <f t="shared" si="63"/>
        <v>680.48</v>
      </c>
      <c r="K447" s="39"/>
      <c r="L447" s="39"/>
      <c r="M447" s="37">
        <f t="shared" si="62"/>
        <v>680.48</v>
      </c>
      <c r="N447" s="39"/>
      <c r="O447" s="39"/>
      <c r="P447" s="39"/>
      <c r="Q447" s="37"/>
      <c r="R447" s="37"/>
      <c r="S447" s="47">
        <v>1</v>
      </c>
      <c r="T447" s="14">
        <f t="shared" si="64"/>
        <v>680.48</v>
      </c>
      <c r="U447" s="37" t="s">
        <v>212</v>
      </c>
      <c r="V447" s="49">
        <f t="shared" si="67"/>
        <v>10</v>
      </c>
    </row>
    <row r="448" ht="24.9" customHeight="1" spans="1:22">
      <c r="A448" s="12">
        <v>443</v>
      </c>
      <c r="B448" s="13"/>
      <c r="C448" s="33" t="s">
        <v>1442</v>
      </c>
      <c r="D448" s="13" t="s">
        <v>30</v>
      </c>
      <c r="E448" s="25" t="s">
        <v>1443</v>
      </c>
      <c r="F448" s="26" t="s">
        <v>1444</v>
      </c>
      <c r="G448" s="26" t="s">
        <v>40</v>
      </c>
      <c r="H448" s="24">
        <v>4253</v>
      </c>
      <c r="I448" s="39"/>
      <c r="J448" s="14">
        <f t="shared" si="63"/>
        <v>680.48</v>
      </c>
      <c r="K448" s="39"/>
      <c r="L448" s="39"/>
      <c r="M448" s="37">
        <f t="shared" si="62"/>
        <v>680.48</v>
      </c>
      <c r="N448" s="39"/>
      <c r="O448" s="39"/>
      <c r="P448" s="39"/>
      <c r="Q448" s="37"/>
      <c r="R448" s="37"/>
      <c r="S448" s="47">
        <v>1</v>
      </c>
      <c r="T448" s="14">
        <f t="shared" si="64"/>
        <v>680.48</v>
      </c>
      <c r="U448" s="37" t="s">
        <v>212</v>
      </c>
      <c r="V448" s="49">
        <f t="shared" si="67"/>
        <v>10</v>
      </c>
    </row>
    <row r="449" ht="24.9" customHeight="1" spans="1:22">
      <c r="A449" s="12">
        <v>444</v>
      </c>
      <c r="B449" s="13"/>
      <c r="C449" s="33" t="s">
        <v>1445</v>
      </c>
      <c r="D449" s="33" t="s">
        <v>30</v>
      </c>
      <c r="E449" s="25" t="s">
        <v>1446</v>
      </c>
      <c r="F449" s="26" t="s">
        <v>1447</v>
      </c>
      <c r="G449" s="26" t="s">
        <v>40</v>
      </c>
      <c r="H449" s="24">
        <v>4253</v>
      </c>
      <c r="I449" s="39"/>
      <c r="J449" s="14">
        <f t="shared" si="63"/>
        <v>680.48</v>
      </c>
      <c r="K449" s="39"/>
      <c r="L449" s="39"/>
      <c r="M449" s="37">
        <f t="shared" si="62"/>
        <v>680.48</v>
      </c>
      <c r="N449" s="39"/>
      <c r="O449" s="39"/>
      <c r="P449" s="39"/>
      <c r="Q449" s="37"/>
      <c r="R449" s="37"/>
      <c r="S449" s="47">
        <v>1</v>
      </c>
      <c r="T449" s="14">
        <f t="shared" si="64"/>
        <v>680.48</v>
      </c>
      <c r="U449" s="37" t="s">
        <v>250</v>
      </c>
      <c r="V449" s="49">
        <f t="shared" si="67"/>
        <v>2</v>
      </c>
    </row>
    <row r="450" ht="24.9" customHeight="1" spans="1:22">
      <c r="A450" s="12">
        <v>445</v>
      </c>
      <c r="B450" s="61" t="s">
        <v>1448</v>
      </c>
      <c r="C450" s="13" t="s">
        <v>1449</v>
      </c>
      <c r="D450" s="13" t="s">
        <v>37</v>
      </c>
      <c r="E450" s="58" t="s">
        <v>1450</v>
      </c>
      <c r="F450" s="26" t="s">
        <v>1451</v>
      </c>
      <c r="G450" s="26" t="s">
        <v>40</v>
      </c>
      <c r="H450" s="24">
        <v>5500</v>
      </c>
      <c r="I450" s="39"/>
      <c r="J450" s="14">
        <f t="shared" si="63"/>
        <v>880</v>
      </c>
      <c r="K450" s="39"/>
      <c r="L450" s="39"/>
      <c r="M450" s="37">
        <f t="shared" ref="M450:M513" si="68">J450+K450+L450</f>
        <v>880</v>
      </c>
      <c r="N450" s="39"/>
      <c r="O450" s="39"/>
      <c r="P450" s="39"/>
      <c r="Q450" s="37"/>
      <c r="R450" s="37"/>
      <c r="S450" s="47">
        <v>1</v>
      </c>
      <c r="T450" s="14">
        <f t="shared" si="64"/>
        <v>880</v>
      </c>
      <c r="U450" s="37" t="s">
        <v>399</v>
      </c>
      <c r="V450" s="49">
        <f t="shared" si="67"/>
        <v>8</v>
      </c>
    </row>
    <row r="451" ht="24.9" customHeight="1" spans="1:22">
      <c r="A451" s="12">
        <v>446</v>
      </c>
      <c r="B451" s="63"/>
      <c r="C451" s="13" t="s">
        <v>1452</v>
      </c>
      <c r="D451" s="13" t="s">
        <v>37</v>
      </c>
      <c r="E451" s="58" t="s">
        <v>1453</v>
      </c>
      <c r="F451" s="26" t="s">
        <v>1454</v>
      </c>
      <c r="G451" s="26" t="s">
        <v>40</v>
      </c>
      <c r="H451" s="24">
        <v>5500</v>
      </c>
      <c r="I451" s="39"/>
      <c r="J451" s="14">
        <f t="shared" si="63"/>
        <v>880</v>
      </c>
      <c r="K451" s="39"/>
      <c r="L451" s="39"/>
      <c r="M451" s="37">
        <f t="shared" si="68"/>
        <v>880</v>
      </c>
      <c r="N451" s="39"/>
      <c r="O451" s="39"/>
      <c r="P451" s="39"/>
      <c r="Q451" s="37"/>
      <c r="R451" s="37"/>
      <c r="S451" s="47">
        <v>1</v>
      </c>
      <c r="T451" s="14">
        <f t="shared" si="64"/>
        <v>880</v>
      </c>
      <c r="U451" s="37" t="s">
        <v>399</v>
      </c>
      <c r="V451" s="49">
        <f t="shared" si="67"/>
        <v>8</v>
      </c>
    </row>
    <row r="452" ht="24.9" customHeight="1" spans="1:22">
      <c r="A452" s="12">
        <v>447</v>
      </c>
      <c r="B452" s="63"/>
      <c r="C452" s="13" t="s">
        <v>1455</v>
      </c>
      <c r="D452" s="13" t="s">
        <v>30</v>
      </c>
      <c r="E452" s="58" t="s">
        <v>1456</v>
      </c>
      <c r="F452" s="26" t="s">
        <v>1457</v>
      </c>
      <c r="G452" s="26" t="s">
        <v>40</v>
      </c>
      <c r="H452" s="24">
        <v>5500</v>
      </c>
      <c r="I452" s="39"/>
      <c r="J452" s="14">
        <f t="shared" si="63"/>
        <v>880</v>
      </c>
      <c r="K452" s="39"/>
      <c r="L452" s="39"/>
      <c r="M452" s="37">
        <f t="shared" si="68"/>
        <v>880</v>
      </c>
      <c r="N452" s="39"/>
      <c r="O452" s="39"/>
      <c r="P452" s="39"/>
      <c r="Q452" s="37"/>
      <c r="R452" s="37"/>
      <c r="S452" s="47">
        <v>1</v>
      </c>
      <c r="T452" s="14">
        <f t="shared" si="64"/>
        <v>880</v>
      </c>
      <c r="U452" s="37" t="s">
        <v>399</v>
      </c>
      <c r="V452" s="49">
        <f t="shared" si="67"/>
        <v>8</v>
      </c>
    </row>
    <row r="453" ht="24.9" customHeight="1" spans="1:22">
      <c r="A453" s="12">
        <v>448</v>
      </c>
      <c r="B453" s="63"/>
      <c r="C453" s="13" t="s">
        <v>1458</v>
      </c>
      <c r="D453" s="13" t="s">
        <v>37</v>
      </c>
      <c r="E453" s="58" t="s">
        <v>1459</v>
      </c>
      <c r="F453" s="26" t="s">
        <v>1460</v>
      </c>
      <c r="G453" s="26" t="s">
        <v>40</v>
      </c>
      <c r="H453" s="24">
        <v>5500</v>
      </c>
      <c r="I453" s="39"/>
      <c r="J453" s="14">
        <f t="shared" si="63"/>
        <v>880</v>
      </c>
      <c r="K453" s="39"/>
      <c r="L453" s="39"/>
      <c r="M453" s="37">
        <f t="shared" si="68"/>
        <v>880</v>
      </c>
      <c r="N453" s="39"/>
      <c r="O453" s="39"/>
      <c r="P453" s="39"/>
      <c r="Q453" s="37"/>
      <c r="R453" s="37"/>
      <c r="S453" s="47">
        <v>1</v>
      </c>
      <c r="T453" s="14">
        <f t="shared" si="64"/>
        <v>880</v>
      </c>
      <c r="U453" s="37" t="s">
        <v>399</v>
      </c>
      <c r="V453" s="49">
        <f t="shared" si="67"/>
        <v>8</v>
      </c>
    </row>
    <row r="454" ht="24.9" customHeight="1" spans="1:22">
      <c r="A454" s="12">
        <v>449</v>
      </c>
      <c r="B454" s="63"/>
      <c r="C454" s="13" t="s">
        <v>1461</v>
      </c>
      <c r="D454" s="13" t="s">
        <v>37</v>
      </c>
      <c r="E454" s="58" t="s">
        <v>1462</v>
      </c>
      <c r="F454" s="26" t="s">
        <v>1463</v>
      </c>
      <c r="G454" s="26" t="s">
        <v>40</v>
      </c>
      <c r="H454" s="24">
        <v>5500</v>
      </c>
      <c r="I454" s="39"/>
      <c r="J454" s="14">
        <f t="shared" ref="J454:J517" si="69">H454*0.16</f>
        <v>880</v>
      </c>
      <c r="K454" s="39"/>
      <c r="L454" s="39"/>
      <c r="M454" s="37">
        <f t="shared" si="68"/>
        <v>880</v>
      </c>
      <c r="N454" s="39"/>
      <c r="O454" s="39"/>
      <c r="P454" s="39"/>
      <c r="Q454" s="37"/>
      <c r="R454" s="37"/>
      <c r="S454" s="47">
        <v>1</v>
      </c>
      <c r="T454" s="14">
        <f t="shared" ref="T454:T517" si="70">M454+Q454</f>
        <v>880</v>
      </c>
      <c r="U454" s="37" t="s">
        <v>399</v>
      </c>
      <c r="V454" s="49">
        <f t="shared" si="67"/>
        <v>8</v>
      </c>
    </row>
    <row r="455" ht="24.9" customHeight="1" spans="1:22">
      <c r="A455" s="12">
        <v>450</v>
      </c>
      <c r="B455" s="63"/>
      <c r="C455" s="13" t="s">
        <v>1464</v>
      </c>
      <c r="D455" s="13" t="s">
        <v>30</v>
      </c>
      <c r="E455" s="58" t="s">
        <v>1465</v>
      </c>
      <c r="F455" s="26" t="s">
        <v>1466</v>
      </c>
      <c r="G455" s="26" t="s">
        <v>40</v>
      </c>
      <c r="H455" s="24">
        <v>5500</v>
      </c>
      <c r="I455" s="39"/>
      <c r="J455" s="14">
        <f t="shared" si="69"/>
        <v>880</v>
      </c>
      <c r="K455" s="39"/>
      <c r="L455" s="39"/>
      <c r="M455" s="37">
        <f t="shared" si="68"/>
        <v>880</v>
      </c>
      <c r="N455" s="39"/>
      <c r="O455" s="39"/>
      <c r="P455" s="39"/>
      <c r="Q455" s="37"/>
      <c r="R455" s="37"/>
      <c r="S455" s="47">
        <v>1</v>
      </c>
      <c r="T455" s="14">
        <f t="shared" si="70"/>
        <v>880</v>
      </c>
      <c r="U455" s="37" t="s">
        <v>56</v>
      </c>
      <c r="V455" s="49">
        <f t="shared" si="67"/>
        <v>1</v>
      </c>
    </row>
    <row r="456" ht="24.9" customHeight="1" spans="1:22">
      <c r="A456" s="12">
        <v>451</v>
      </c>
      <c r="B456" s="16" t="s">
        <v>1467</v>
      </c>
      <c r="C456" s="33" t="s">
        <v>1468</v>
      </c>
      <c r="D456" s="13" t="s">
        <v>37</v>
      </c>
      <c r="E456" s="58" t="s">
        <v>461</v>
      </c>
      <c r="F456" s="17" t="s">
        <v>1469</v>
      </c>
      <c r="G456" s="26" t="s">
        <v>40</v>
      </c>
      <c r="H456" s="24">
        <v>4253</v>
      </c>
      <c r="I456" s="39"/>
      <c r="J456" s="14">
        <f t="shared" si="69"/>
        <v>680.48</v>
      </c>
      <c r="K456" s="39"/>
      <c r="L456" s="39"/>
      <c r="M456" s="37">
        <f t="shared" si="68"/>
        <v>680.48</v>
      </c>
      <c r="N456" s="39"/>
      <c r="O456" s="39"/>
      <c r="P456" s="39"/>
      <c r="Q456" s="37"/>
      <c r="R456" s="37"/>
      <c r="S456" s="47">
        <v>1</v>
      </c>
      <c r="T456" s="14">
        <f t="shared" si="70"/>
        <v>680.48</v>
      </c>
      <c r="U456" s="37" t="s">
        <v>399</v>
      </c>
      <c r="V456" s="49">
        <f t="shared" si="67"/>
        <v>8</v>
      </c>
    </row>
    <row r="457" ht="24.9" customHeight="1" spans="1:22">
      <c r="A457" s="12">
        <v>452</v>
      </c>
      <c r="B457" s="18"/>
      <c r="C457" s="33" t="s">
        <v>1470</v>
      </c>
      <c r="D457" s="13" t="s">
        <v>37</v>
      </c>
      <c r="E457" s="58" t="s">
        <v>930</v>
      </c>
      <c r="F457" s="17" t="s">
        <v>1471</v>
      </c>
      <c r="G457" s="26" t="s">
        <v>40</v>
      </c>
      <c r="H457" s="24">
        <v>4253</v>
      </c>
      <c r="I457" s="39"/>
      <c r="J457" s="14">
        <f t="shared" si="69"/>
        <v>680.48</v>
      </c>
      <c r="K457" s="39"/>
      <c r="L457" s="39"/>
      <c r="M457" s="37">
        <f t="shared" si="68"/>
        <v>680.48</v>
      </c>
      <c r="N457" s="39"/>
      <c r="O457" s="39"/>
      <c r="P457" s="39"/>
      <c r="Q457" s="37"/>
      <c r="R457" s="37"/>
      <c r="S457" s="47">
        <v>1</v>
      </c>
      <c r="T457" s="14">
        <f t="shared" si="70"/>
        <v>680.48</v>
      </c>
      <c r="U457" s="37" t="s">
        <v>399</v>
      </c>
      <c r="V457" s="49">
        <f t="shared" si="67"/>
        <v>8</v>
      </c>
    </row>
    <row r="458" ht="24.9" customHeight="1" spans="1:22">
      <c r="A458" s="12">
        <v>453</v>
      </c>
      <c r="B458" s="18"/>
      <c r="C458" s="33" t="s">
        <v>1472</v>
      </c>
      <c r="D458" s="13" t="s">
        <v>37</v>
      </c>
      <c r="E458" s="58" t="s">
        <v>1473</v>
      </c>
      <c r="F458" s="17" t="s">
        <v>1474</v>
      </c>
      <c r="G458" s="26" t="s">
        <v>40</v>
      </c>
      <c r="H458" s="24">
        <v>4253</v>
      </c>
      <c r="I458" s="39"/>
      <c r="J458" s="14">
        <f t="shared" si="69"/>
        <v>680.48</v>
      </c>
      <c r="K458" s="39"/>
      <c r="L458" s="39"/>
      <c r="M458" s="37">
        <f t="shared" si="68"/>
        <v>680.48</v>
      </c>
      <c r="N458" s="39"/>
      <c r="O458" s="39"/>
      <c r="P458" s="39"/>
      <c r="Q458" s="37"/>
      <c r="R458" s="37"/>
      <c r="S458" s="47">
        <v>1</v>
      </c>
      <c r="T458" s="14">
        <f t="shared" si="70"/>
        <v>680.48</v>
      </c>
      <c r="U458" s="37" t="s">
        <v>399</v>
      </c>
      <c r="V458" s="49">
        <f t="shared" si="67"/>
        <v>8</v>
      </c>
    </row>
    <row r="459" ht="24.9" customHeight="1" spans="1:22">
      <c r="A459" s="12">
        <v>454</v>
      </c>
      <c r="B459" s="18"/>
      <c r="C459" s="33" t="s">
        <v>1475</v>
      </c>
      <c r="D459" s="13" t="s">
        <v>30</v>
      </c>
      <c r="E459" s="58" t="s">
        <v>1476</v>
      </c>
      <c r="F459" s="17" t="s">
        <v>1477</v>
      </c>
      <c r="G459" s="26" t="s">
        <v>40</v>
      </c>
      <c r="H459" s="24">
        <v>4253</v>
      </c>
      <c r="I459" s="39"/>
      <c r="J459" s="14">
        <f t="shared" si="69"/>
        <v>680.48</v>
      </c>
      <c r="K459" s="39"/>
      <c r="L459" s="39"/>
      <c r="M459" s="37">
        <f t="shared" si="68"/>
        <v>680.48</v>
      </c>
      <c r="N459" s="39"/>
      <c r="O459" s="39"/>
      <c r="P459" s="39"/>
      <c r="Q459" s="37"/>
      <c r="R459" s="37"/>
      <c r="S459" s="47">
        <v>1</v>
      </c>
      <c r="T459" s="14">
        <f t="shared" si="70"/>
        <v>680.48</v>
      </c>
      <c r="U459" s="37" t="s">
        <v>399</v>
      </c>
      <c r="V459" s="49">
        <f t="shared" si="67"/>
        <v>8</v>
      </c>
    </row>
    <row r="460" ht="24.9" customHeight="1" spans="1:22">
      <c r="A460" s="12">
        <v>455</v>
      </c>
      <c r="B460" s="18"/>
      <c r="C460" s="33" t="s">
        <v>1478</v>
      </c>
      <c r="D460" s="13" t="s">
        <v>30</v>
      </c>
      <c r="E460" s="58" t="s">
        <v>1479</v>
      </c>
      <c r="F460" s="17" t="s">
        <v>1480</v>
      </c>
      <c r="G460" s="26" t="s">
        <v>40</v>
      </c>
      <c r="H460" s="24">
        <v>4253</v>
      </c>
      <c r="I460" s="39"/>
      <c r="J460" s="14">
        <f t="shared" si="69"/>
        <v>680.48</v>
      </c>
      <c r="K460" s="39"/>
      <c r="L460" s="39"/>
      <c r="M460" s="37">
        <f t="shared" si="68"/>
        <v>680.48</v>
      </c>
      <c r="N460" s="39"/>
      <c r="O460" s="39"/>
      <c r="P460" s="39"/>
      <c r="Q460" s="37"/>
      <c r="R460" s="37"/>
      <c r="S460" s="47">
        <v>1</v>
      </c>
      <c r="T460" s="14">
        <f t="shared" si="70"/>
        <v>680.48</v>
      </c>
      <c r="U460" s="37" t="s">
        <v>399</v>
      </c>
      <c r="V460" s="49">
        <f t="shared" si="67"/>
        <v>8</v>
      </c>
    </row>
    <row r="461" ht="24.9" customHeight="1" spans="1:22">
      <c r="A461" s="12">
        <v>456</v>
      </c>
      <c r="B461" s="18"/>
      <c r="C461" s="33" t="s">
        <v>1481</v>
      </c>
      <c r="D461" s="13" t="s">
        <v>30</v>
      </c>
      <c r="E461" s="64" t="s">
        <v>1482</v>
      </c>
      <c r="F461" s="17" t="s">
        <v>1483</v>
      </c>
      <c r="G461" s="26" t="s">
        <v>40</v>
      </c>
      <c r="H461" s="24">
        <v>4253</v>
      </c>
      <c r="I461" s="39"/>
      <c r="J461" s="14">
        <f t="shared" si="69"/>
        <v>680.48</v>
      </c>
      <c r="K461" s="39"/>
      <c r="L461" s="39"/>
      <c r="M461" s="37">
        <f t="shared" si="68"/>
        <v>680.48</v>
      </c>
      <c r="N461" s="39"/>
      <c r="O461" s="39"/>
      <c r="P461" s="39"/>
      <c r="Q461" s="37"/>
      <c r="R461" s="37"/>
      <c r="S461" s="47">
        <v>1</v>
      </c>
      <c r="T461" s="14">
        <f t="shared" si="70"/>
        <v>680.48</v>
      </c>
      <c r="U461" s="37" t="s">
        <v>139</v>
      </c>
      <c r="V461" s="49">
        <f t="shared" si="67"/>
        <v>4</v>
      </c>
    </row>
    <row r="462" ht="24.9" customHeight="1" spans="1:22">
      <c r="A462" s="12">
        <v>457</v>
      </c>
      <c r="B462" s="18"/>
      <c r="C462" s="33" t="s">
        <v>1484</v>
      </c>
      <c r="D462" s="13" t="s">
        <v>30</v>
      </c>
      <c r="E462" s="64" t="s">
        <v>1485</v>
      </c>
      <c r="F462" s="17" t="s">
        <v>1486</v>
      </c>
      <c r="G462" s="26" t="s">
        <v>40</v>
      </c>
      <c r="H462" s="24">
        <v>4253</v>
      </c>
      <c r="I462" s="39"/>
      <c r="J462" s="14">
        <f t="shared" si="69"/>
        <v>680.48</v>
      </c>
      <c r="K462" s="39"/>
      <c r="L462" s="39"/>
      <c r="M462" s="37">
        <f t="shared" si="68"/>
        <v>680.48</v>
      </c>
      <c r="N462" s="39"/>
      <c r="O462" s="39"/>
      <c r="P462" s="39"/>
      <c r="Q462" s="37"/>
      <c r="R462" s="37"/>
      <c r="S462" s="47">
        <v>1</v>
      </c>
      <c r="T462" s="14">
        <f t="shared" si="70"/>
        <v>680.48</v>
      </c>
      <c r="U462" s="37" t="s">
        <v>139</v>
      </c>
      <c r="V462" s="49">
        <f t="shared" si="67"/>
        <v>4</v>
      </c>
    </row>
    <row r="463" ht="24.9" customHeight="1" spans="1:22">
      <c r="A463" s="12">
        <v>458</v>
      </c>
      <c r="B463" s="18"/>
      <c r="C463" s="33" t="s">
        <v>1487</v>
      </c>
      <c r="D463" s="13" t="s">
        <v>37</v>
      </c>
      <c r="E463" s="64" t="s">
        <v>1488</v>
      </c>
      <c r="F463" s="17" t="s">
        <v>1489</v>
      </c>
      <c r="G463" s="26" t="s">
        <v>40</v>
      </c>
      <c r="H463" s="24">
        <v>4253</v>
      </c>
      <c r="I463" s="39"/>
      <c r="J463" s="14">
        <f t="shared" si="69"/>
        <v>680.48</v>
      </c>
      <c r="K463" s="39"/>
      <c r="L463" s="39"/>
      <c r="M463" s="37">
        <f t="shared" si="68"/>
        <v>680.48</v>
      </c>
      <c r="N463" s="39"/>
      <c r="O463" s="39"/>
      <c r="P463" s="39"/>
      <c r="Q463" s="37"/>
      <c r="R463" s="37"/>
      <c r="S463" s="47">
        <v>1</v>
      </c>
      <c r="T463" s="14">
        <f t="shared" si="70"/>
        <v>680.48</v>
      </c>
      <c r="U463" s="37" t="s">
        <v>406</v>
      </c>
      <c r="V463" s="49">
        <f t="shared" si="67"/>
        <v>3</v>
      </c>
    </row>
    <row r="464" ht="24.9" customHeight="1" spans="1:22">
      <c r="A464" s="12">
        <v>459</v>
      </c>
      <c r="B464" s="18"/>
      <c r="C464" s="33" t="s">
        <v>1490</v>
      </c>
      <c r="D464" s="13" t="s">
        <v>37</v>
      </c>
      <c r="E464" s="64" t="s">
        <v>1491</v>
      </c>
      <c r="F464" s="17" t="s">
        <v>1492</v>
      </c>
      <c r="G464" s="26" t="s">
        <v>40</v>
      </c>
      <c r="H464" s="24">
        <v>4253</v>
      </c>
      <c r="I464" s="39"/>
      <c r="J464" s="14">
        <f t="shared" si="69"/>
        <v>680.48</v>
      </c>
      <c r="K464" s="39"/>
      <c r="L464" s="39"/>
      <c r="M464" s="37">
        <f t="shared" si="68"/>
        <v>680.48</v>
      </c>
      <c r="N464" s="39"/>
      <c r="O464" s="39"/>
      <c r="P464" s="39"/>
      <c r="Q464" s="37"/>
      <c r="R464" s="37"/>
      <c r="S464" s="47">
        <v>1</v>
      </c>
      <c r="T464" s="14">
        <f t="shared" si="70"/>
        <v>680.48</v>
      </c>
      <c r="U464" s="37" t="s">
        <v>250</v>
      </c>
      <c r="V464" s="49">
        <f t="shared" si="67"/>
        <v>2</v>
      </c>
    </row>
    <row r="465" ht="24.9" customHeight="1" spans="1:22">
      <c r="A465" s="12">
        <v>460</v>
      </c>
      <c r="B465" s="18"/>
      <c r="C465" s="33" t="s">
        <v>1493</v>
      </c>
      <c r="D465" s="13" t="s">
        <v>37</v>
      </c>
      <c r="E465" s="64" t="s">
        <v>1494</v>
      </c>
      <c r="F465" s="17" t="s">
        <v>1495</v>
      </c>
      <c r="G465" s="26" t="s">
        <v>40</v>
      </c>
      <c r="H465" s="24">
        <v>4253</v>
      </c>
      <c r="I465" s="39"/>
      <c r="J465" s="14">
        <f t="shared" si="69"/>
        <v>680.48</v>
      </c>
      <c r="K465" s="39"/>
      <c r="L465" s="39"/>
      <c r="M465" s="37">
        <f t="shared" si="68"/>
        <v>680.48</v>
      </c>
      <c r="N465" s="39"/>
      <c r="O465" s="39"/>
      <c r="P465" s="39"/>
      <c r="Q465" s="37"/>
      <c r="R465" s="37"/>
      <c r="S465" s="47">
        <v>1</v>
      </c>
      <c r="T465" s="14">
        <f t="shared" si="70"/>
        <v>680.48</v>
      </c>
      <c r="U465" s="37" t="s">
        <v>250</v>
      </c>
      <c r="V465" s="49">
        <f t="shared" si="67"/>
        <v>2</v>
      </c>
    </row>
    <row r="466" ht="24.9" customHeight="1" spans="1:22">
      <c r="A466" s="12">
        <v>461</v>
      </c>
      <c r="B466" s="18"/>
      <c r="C466" s="33" t="s">
        <v>1496</v>
      </c>
      <c r="D466" s="13" t="s">
        <v>30</v>
      </c>
      <c r="E466" s="64" t="s">
        <v>1497</v>
      </c>
      <c r="F466" s="17" t="s">
        <v>1498</v>
      </c>
      <c r="G466" s="26" t="s">
        <v>40</v>
      </c>
      <c r="H466" s="24">
        <v>4253</v>
      </c>
      <c r="I466" s="39"/>
      <c r="J466" s="14">
        <f t="shared" si="69"/>
        <v>680.48</v>
      </c>
      <c r="K466" s="39"/>
      <c r="L466" s="39"/>
      <c r="M466" s="37">
        <f t="shared" si="68"/>
        <v>680.48</v>
      </c>
      <c r="N466" s="39"/>
      <c r="O466" s="39"/>
      <c r="P466" s="39"/>
      <c r="Q466" s="37"/>
      <c r="R466" s="37"/>
      <c r="S466" s="47">
        <v>1</v>
      </c>
      <c r="T466" s="14">
        <f t="shared" si="70"/>
        <v>680.48</v>
      </c>
      <c r="U466" s="37" t="s">
        <v>250</v>
      </c>
      <c r="V466" s="49">
        <f t="shared" si="67"/>
        <v>2</v>
      </c>
    </row>
    <row r="467" ht="24.9" customHeight="1" spans="1:22">
      <c r="A467" s="12">
        <v>462</v>
      </c>
      <c r="B467" s="18"/>
      <c r="C467" s="33" t="s">
        <v>1499</v>
      </c>
      <c r="D467" s="13" t="s">
        <v>37</v>
      </c>
      <c r="E467" s="64" t="s">
        <v>1500</v>
      </c>
      <c r="F467" s="17" t="s">
        <v>1501</v>
      </c>
      <c r="G467" s="26" t="s">
        <v>40</v>
      </c>
      <c r="H467" s="24">
        <v>4253</v>
      </c>
      <c r="I467" s="39"/>
      <c r="J467" s="14">
        <f t="shared" si="69"/>
        <v>680.48</v>
      </c>
      <c r="K467" s="39"/>
      <c r="L467" s="39"/>
      <c r="M467" s="37">
        <f t="shared" si="68"/>
        <v>680.48</v>
      </c>
      <c r="N467" s="39"/>
      <c r="O467" s="39"/>
      <c r="P467" s="39"/>
      <c r="Q467" s="37"/>
      <c r="R467" s="37"/>
      <c r="S467" s="47">
        <v>1</v>
      </c>
      <c r="T467" s="14">
        <f t="shared" si="70"/>
        <v>680.48</v>
      </c>
      <c r="U467" s="37" t="s">
        <v>250</v>
      </c>
      <c r="V467" s="49">
        <f t="shared" si="67"/>
        <v>2</v>
      </c>
    </row>
    <row r="468" ht="24.9" customHeight="1" spans="1:22">
      <c r="A468" s="12">
        <v>463</v>
      </c>
      <c r="B468" s="16" t="s">
        <v>1502</v>
      </c>
      <c r="C468" s="19" t="s">
        <v>1503</v>
      </c>
      <c r="D468" s="13" t="s">
        <v>37</v>
      </c>
      <c r="E468" s="64" t="s">
        <v>1504</v>
      </c>
      <c r="F468" s="13" t="s">
        <v>1505</v>
      </c>
      <c r="G468" s="26" t="s">
        <v>40</v>
      </c>
      <c r="H468" s="24">
        <v>4253</v>
      </c>
      <c r="I468" s="39"/>
      <c r="J468" s="14">
        <f t="shared" si="69"/>
        <v>680.48</v>
      </c>
      <c r="K468" s="39"/>
      <c r="L468" s="39"/>
      <c r="M468" s="37">
        <f t="shared" si="68"/>
        <v>680.48</v>
      </c>
      <c r="N468" s="39"/>
      <c r="O468" s="39"/>
      <c r="P468" s="39"/>
      <c r="Q468" s="37"/>
      <c r="R468" s="37"/>
      <c r="S468" s="47">
        <v>1</v>
      </c>
      <c r="T468" s="14">
        <f t="shared" si="70"/>
        <v>680.48</v>
      </c>
      <c r="U468" s="37" t="s">
        <v>670</v>
      </c>
      <c r="V468" s="49">
        <f>(MID(U468,8,4)-LEFT(U468,4))*12+RIGHT(U468,2)-MID(U468,5,2)+1-7</f>
        <v>9</v>
      </c>
    </row>
    <row r="469" ht="24.9" customHeight="1" spans="1:22">
      <c r="A469" s="12">
        <v>464</v>
      </c>
      <c r="B469" s="19"/>
      <c r="C469" s="19" t="s">
        <v>1506</v>
      </c>
      <c r="D469" s="13" t="s">
        <v>37</v>
      </c>
      <c r="E469" s="64" t="s">
        <v>1507</v>
      </c>
      <c r="F469" s="13" t="s">
        <v>1508</v>
      </c>
      <c r="G469" s="26" t="s">
        <v>40</v>
      </c>
      <c r="H469" s="24">
        <v>4253</v>
      </c>
      <c r="I469" s="39"/>
      <c r="J469" s="14">
        <f t="shared" si="69"/>
        <v>680.48</v>
      </c>
      <c r="K469" s="39"/>
      <c r="L469" s="39"/>
      <c r="M469" s="37">
        <f t="shared" si="68"/>
        <v>680.48</v>
      </c>
      <c r="N469" s="39"/>
      <c r="O469" s="39"/>
      <c r="P469" s="39"/>
      <c r="Q469" s="37"/>
      <c r="R469" s="37"/>
      <c r="S469" s="47">
        <v>1</v>
      </c>
      <c r="T469" s="14">
        <f t="shared" si="70"/>
        <v>680.48</v>
      </c>
      <c r="U469" s="37" t="s">
        <v>670</v>
      </c>
      <c r="V469" s="49">
        <f>(MID(U469,8,4)-LEFT(U469,4))*12+RIGHT(U469,2)-MID(U469,5,2)+1-7</f>
        <v>9</v>
      </c>
    </row>
    <row r="470" ht="24.9" customHeight="1" spans="1:22">
      <c r="A470" s="12">
        <v>465</v>
      </c>
      <c r="B470" s="19" t="s">
        <v>1509</v>
      </c>
      <c r="C470" s="19" t="s">
        <v>1510</v>
      </c>
      <c r="D470" s="13" t="s">
        <v>30</v>
      </c>
      <c r="E470" s="64" t="s">
        <v>1511</v>
      </c>
      <c r="F470" s="64" t="s">
        <v>1512</v>
      </c>
      <c r="G470" s="26" t="s">
        <v>40</v>
      </c>
      <c r="H470" s="24">
        <v>5200</v>
      </c>
      <c r="I470" s="39"/>
      <c r="J470" s="14">
        <f t="shared" si="69"/>
        <v>832</v>
      </c>
      <c r="K470" s="39"/>
      <c r="L470" s="39"/>
      <c r="M470" s="37">
        <f t="shared" si="68"/>
        <v>832</v>
      </c>
      <c r="N470" s="39"/>
      <c r="O470" s="39"/>
      <c r="P470" s="39"/>
      <c r="Q470" s="37"/>
      <c r="R470" s="37"/>
      <c r="S470" s="47">
        <v>1</v>
      </c>
      <c r="T470" s="14">
        <f t="shared" si="70"/>
        <v>832</v>
      </c>
      <c r="U470" s="37" t="s">
        <v>82</v>
      </c>
      <c r="V470" s="49">
        <f>(MID(U470,8,4)-LEFT(U470,4))*12+RIGHT(U470,2)-MID(U470,5,2)+1-25</f>
        <v>11</v>
      </c>
    </row>
    <row r="471" ht="24.9" customHeight="1" spans="1:22">
      <c r="A471" s="12">
        <v>466</v>
      </c>
      <c r="B471" s="18" t="s">
        <v>1513</v>
      </c>
      <c r="C471" s="33" t="s">
        <v>1514</v>
      </c>
      <c r="D471" s="13" t="s">
        <v>30</v>
      </c>
      <c r="E471" s="58" t="s">
        <v>1515</v>
      </c>
      <c r="F471" s="17" t="s">
        <v>1516</v>
      </c>
      <c r="G471" s="26" t="s">
        <v>40</v>
      </c>
      <c r="H471" s="24">
        <v>6000</v>
      </c>
      <c r="I471" s="39"/>
      <c r="J471" s="14">
        <f t="shared" si="69"/>
        <v>960</v>
      </c>
      <c r="K471" s="39"/>
      <c r="L471" s="39"/>
      <c r="M471" s="37">
        <f t="shared" si="68"/>
        <v>960</v>
      </c>
      <c r="N471" s="39"/>
      <c r="O471" s="39"/>
      <c r="P471" s="39"/>
      <c r="Q471" s="37"/>
      <c r="R471" s="37"/>
      <c r="S471" s="47">
        <v>1</v>
      </c>
      <c r="T471" s="14">
        <f t="shared" si="70"/>
        <v>960</v>
      </c>
      <c r="U471" s="37" t="s">
        <v>335</v>
      </c>
      <c r="V471" s="49">
        <f t="shared" ref="V471:V487" si="71">(MID(U471,8,4)-LEFT(U471,4))*12+RIGHT(U471,2)-MID(U471,5,2)+1</f>
        <v>12</v>
      </c>
    </row>
    <row r="472" ht="24.9" customHeight="1" spans="1:22">
      <c r="A472" s="12">
        <v>467</v>
      </c>
      <c r="B472" s="18"/>
      <c r="C472" s="33" t="s">
        <v>1517</v>
      </c>
      <c r="D472" s="13" t="s">
        <v>37</v>
      </c>
      <c r="E472" s="25" t="s">
        <v>1518</v>
      </c>
      <c r="F472" s="17" t="s">
        <v>1519</v>
      </c>
      <c r="G472" s="26" t="s">
        <v>40</v>
      </c>
      <c r="H472" s="24">
        <v>6000</v>
      </c>
      <c r="I472" s="39"/>
      <c r="J472" s="14">
        <f t="shared" si="69"/>
        <v>960</v>
      </c>
      <c r="K472" s="39"/>
      <c r="L472" s="39"/>
      <c r="M472" s="37">
        <f t="shared" si="68"/>
        <v>960</v>
      </c>
      <c r="N472" s="39"/>
      <c r="O472" s="39"/>
      <c r="P472" s="39"/>
      <c r="Q472" s="37"/>
      <c r="R472" s="37"/>
      <c r="S472" s="47">
        <v>1</v>
      </c>
      <c r="T472" s="14">
        <f t="shared" si="70"/>
        <v>960</v>
      </c>
      <c r="U472" s="37" t="s">
        <v>335</v>
      </c>
      <c r="V472" s="49">
        <f t="shared" si="71"/>
        <v>12</v>
      </c>
    </row>
    <row r="473" ht="24.9" customHeight="1" spans="1:22">
      <c r="A473" s="12">
        <v>468</v>
      </c>
      <c r="B473" s="18"/>
      <c r="C473" s="33" t="s">
        <v>1520</v>
      </c>
      <c r="D473" s="13" t="s">
        <v>30</v>
      </c>
      <c r="E473" s="25" t="s">
        <v>1521</v>
      </c>
      <c r="F473" s="14" t="s">
        <v>1522</v>
      </c>
      <c r="G473" s="26" t="s">
        <v>40</v>
      </c>
      <c r="H473" s="24">
        <v>4500</v>
      </c>
      <c r="I473" s="39"/>
      <c r="J473" s="14">
        <f t="shared" si="69"/>
        <v>720</v>
      </c>
      <c r="K473" s="39"/>
      <c r="L473" s="39"/>
      <c r="M473" s="37">
        <f t="shared" si="68"/>
        <v>720</v>
      </c>
      <c r="N473" s="39"/>
      <c r="O473" s="39"/>
      <c r="P473" s="39"/>
      <c r="Q473" s="37"/>
      <c r="R473" s="37"/>
      <c r="S473" s="47">
        <v>1</v>
      </c>
      <c r="T473" s="14">
        <f t="shared" si="70"/>
        <v>720</v>
      </c>
      <c r="U473" s="37" t="s">
        <v>212</v>
      </c>
      <c r="V473" s="49">
        <f t="shared" si="71"/>
        <v>10</v>
      </c>
    </row>
    <row r="474" ht="24.9" customHeight="1" spans="1:22">
      <c r="A474" s="12">
        <v>469</v>
      </c>
      <c r="B474" s="18"/>
      <c r="C474" s="33" t="s">
        <v>1523</v>
      </c>
      <c r="D474" s="13" t="s">
        <v>30</v>
      </c>
      <c r="E474" s="25" t="s">
        <v>1524</v>
      </c>
      <c r="F474" s="14" t="s">
        <v>1525</v>
      </c>
      <c r="G474" s="26" t="s">
        <v>40</v>
      </c>
      <c r="H474" s="24">
        <v>4500</v>
      </c>
      <c r="I474" s="39"/>
      <c r="J474" s="14">
        <f t="shared" si="69"/>
        <v>720</v>
      </c>
      <c r="K474" s="39"/>
      <c r="L474" s="39"/>
      <c r="M474" s="37">
        <f t="shared" si="68"/>
        <v>720</v>
      </c>
      <c r="N474" s="39"/>
      <c r="O474" s="39"/>
      <c r="P474" s="39"/>
      <c r="Q474" s="37"/>
      <c r="R474" s="37"/>
      <c r="S474" s="47">
        <v>1</v>
      </c>
      <c r="T474" s="14">
        <f t="shared" si="70"/>
        <v>720</v>
      </c>
      <c r="U474" s="37" t="s">
        <v>342</v>
      </c>
      <c r="V474" s="49">
        <f t="shared" si="71"/>
        <v>9</v>
      </c>
    </row>
    <row r="475" ht="24.9" customHeight="1" spans="1:22">
      <c r="A475" s="12">
        <v>470</v>
      </c>
      <c r="B475" s="18"/>
      <c r="C475" s="33" t="s">
        <v>1526</v>
      </c>
      <c r="D475" s="13" t="s">
        <v>30</v>
      </c>
      <c r="E475" s="25" t="s">
        <v>1527</v>
      </c>
      <c r="F475" s="14" t="s">
        <v>1528</v>
      </c>
      <c r="G475" s="26" t="s">
        <v>40</v>
      </c>
      <c r="H475" s="24">
        <v>4500</v>
      </c>
      <c r="I475" s="39"/>
      <c r="J475" s="14">
        <f t="shared" si="69"/>
        <v>720</v>
      </c>
      <c r="K475" s="39"/>
      <c r="L475" s="39"/>
      <c r="M475" s="37">
        <f t="shared" si="68"/>
        <v>720</v>
      </c>
      <c r="N475" s="39"/>
      <c r="O475" s="39"/>
      <c r="P475" s="39"/>
      <c r="Q475" s="37"/>
      <c r="R475" s="37"/>
      <c r="S475" s="47">
        <v>1</v>
      </c>
      <c r="T475" s="14">
        <f t="shared" si="70"/>
        <v>720</v>
      </c>
      <c r="U475" s="37" t="s">
        <v>399</v>
      </c>
      <c r="V475" s="49">
        <f t="shared" si="71"/>
        <v>8</v>
      </c>
    </row>
    <row r="476" ht="24.9" customHeight="1" spans="1:22">
      <c r="A476" s="12">
        <v>471</v>
      </c>
      <c r="B476" s="18"/>
      <c r="C476" s="33" t="s">
        <v>1529</v>
      </c>
      <c r="D476" s="64" t="s">
        <v>37</v>
      </c>
      <c r="E476" s="64" t="s">
        <v>1530</v>
      </c>
      <c r="F476" s="14" t="s">
        <v>1531</v>
      </c>
      <c r="G476" s="26" t="s">
        <v>40</v>
      </c>
      <c r="H476" s="24">
        <v>4500</v>
      </c>
      <c r="I476" s="39"/>
      <c r="J476" s="14">
        <f t="shared" si="69"/>
        <v>720</v>
      </c>
      <c r="K476" s="39"/>
      <c r="L476" s="39"/>
      <c r="M476" s="37">
        <f t="shared" si="68"/>
        <v>720</v>
      </c>
      <c r="N476" s="39"/>
      <c r="O476" s="39"/>
      <c r="P476" s="39"/>
      <c r="Q476" s="37"/>
      <c r="R476" s="37"/>
      <c r="S476" s="47">
        <v>1</v>
      </c>
      <c r="T476" s="14">
        <f t="shared" si="70"/>
        <v>720</v>
      </c>
      <c r="U476" s="37" t="s">
        <v>148</v>
      </c>
      <c r="V476" s="49">
        <f t="shared" si="71"/>
        <v>5</v>
      </c>
    </row>
    <row r="477" ht="24.9" customHeight="1" spans="1:22">
      <c r="A477" s="12">
        <v>472</v>
      </c>
      <c r="B477" s="18"/>
      <c r="C477" s="33" t="s">
        <v>1532</v>
      </c>
      <c r="D477" s="13" t="s">
        <v>37</v>
      </c>
      <c r="E477" s="25" t="s">
        <v>1533</v>
      </c>
      <c r="F477" s="14" t="s">
        <v>1534</v>
      </c>
      <c r="G477" s="26" t="s">
        <v>40</v>
      </c>
      <c r="H477" s="24">
        <v>4500</v>
      </c>
      <c r="I477" s="39"/>
      <c r="J477" s="14">
        <f t="shared" si="69"/>
        <v>720</v>
      </c>
      <c r="K477" s="39"/>
      <c r="L477" s="39"/>
      <c r="M477" s="37">
        <f t="shared" si="68"/>
        <v>720</v>
      </c>
      <c r="N477" s="39"/>
      <c r="O477" s="39"/>
      <c r="P477" s="39"/>
      <c r="Q477" s="37"/>
      <c r="R477" s="37"/>
      <c r="S477" s="47">
        <v>1</v>
      </c>
      <c r="T477" s="14">
        <f t="shared" si="70"/>
        <v>720</v>
      </c>
      <c r="U477" s="37" t="s">
        <v>139</v>
      </c>
      <c r="V477" s="49">
        <f t="shared" si="71"/>
        <v>4</v>
      </c>
    </row>
    <row r="478" ht="24.9" customHeight="1" spans="1:22">
      <c r="A478" s="12">
        <v>473</v>
      </c>
      <c r="B478" s="18"/>
      <c r="C478" s="33" t="s">
        <v>1535</v>
      </c>
      <c r="D478" s="13" t="s">
        <v>30</v>
      </c>
      <c r="E478" s="25" t="s">
        <v>1536</v>
      </c>
      <c r="F478" s="14" t="s">
        <v>1537</v>
      </c>
      <c r="G478" s="26" t="s">
        <v>40</v>
      </c>
      <c r="H478" s="24">
        <v>4500</v>
      </c>
      <c r="I478" s="39"/>
      <c r="J478" s="14">
        <f t="shared" si="69"/>
        <v>720</v>
      </c>
      <c r="K478" s="39"/>
      <c r="L478" s="39"/>
      <c r="M478" s="37">
        <f t="shared" si="68"/>
        <v>720</v>
      </c>
      <c r="N478" s="39"/>
      <c r="O478" s="39"/>
      <c r="P478" s="39"/>
      <c r="Q478" s="37"/>
      <c r="R478" s="37"/>
      <c r="S478" s="47">
        <v>1</v>
      </c>
      <c r="T478" s="14">
        <f t="shared" si="70"/>
        <v>720</v>
      </c>
      <c r="U478" s="37" t="s">
        <v>139</v>
      </c>
      <c r="V478" s="49">
        <f t="shared" si="71"/>
        <v>4</v>
      </c>
    </row>
    <row r="479" ht="24.9" customHeight="1" spans="1:22">
      <c r="A479" s="12">
        <v>474</v>
      </c>
      <c r="B479" s="18"/>
      <c r="C479" s="33" t="s">
        <v>1538</v>
      </c>
      <c r="D479" s="13" t="s">
        <v>30</v>
      </c>
      <c r="E479" s="25" t="s">
        <v>1539</v>
      </c>
      <c r="F479" s="14" t="s">
        <v>1540</v>
      </c>
      <c r="G479" s="26" t="s">
        <v>40</v>
      </c>
      <c r="H479" s="24">
        <v>4500</v>
      </c>
      <c r="I479" s="39"/>
      <c r="J479" s="14">
        <f t="shared" si="69"/>
        <v>720</v>
      </c>
      <c r="K479" s="39"/>
      <c r="L479" s="39"/>
      <c r="M479" s="37">
        <f t="shared" si="68"/>
        <v>720</v>
      </c>
      <c r="N479" s="39"/>
      <c r="O479" s="39"/>
      <c r="P479" s="39"/>
      <c r="Q479" s="37"/>
      <c r="R479" s="37"/>
      <c r="S479" s="47">
        <v>1</v>
      </c>
      <c r="T479" s="14">
        <f t="shared" si="70"/>
        <v>720</v>
      </c>
      <c r="U479" s="37" t="s">
        <v>139</v>
      </c>
      <c r="V479" s="49">
        <f t="shared" si="71"/>
        <v>4</v>
      </c>
    </row>
    <row r="480" ht="24.9" customHeight="1" spans="1:22">
      <c r="A480" s="12">
        <v>475</v>
      </c>
      <c r="B480" s="18"/>
      <c r="C480" s="33" t="s">
        <v>1541</v>
      </c>
      <c r="D480" s="13" t="s">
        <v>30</v>
      </c>
      <c r="E480" s="13" t="s">
        <v>1542</v>
      </c>
      <c r="F480" s="14" t="s">
        <v>1543</v>
      </c>
      <c r="G480" s="26" t="s">
        <v>40</v>
      </c>
      <c r="H480" s="24">
        <v>4500</v>
      </c>
      <c r="I480" s="39"/>
      <c r="J480" s="14">
        <f t="shared" si="69"/>
        <v>720</v>
      </c>
      <c r="K480" s="39"/>
      <c r="L480" s="39"/>
      <c r="M480" s="37">
        <f t="shared" si="68"/>
        <v>720</v>
      </c>
      <c r="N480" s="39"/>
      <c r="O480" s="39"/>
      <c r="P480" s="39"/>
      <c r="Q480" s="37"/>
      <c r="R480" s="37"/>
      <c r="S480" s="47">
        <v>1</v>
      </c>
      <c r="T480" s="14">
        <f t="shared" si="70"/>
        <v>720</v>
      </c>
      <c r="U480" s="37" t="s">
        <v>406</v>
      </c>
      <c r="V480" s="49">
        <f t="shared" si="71"/>
        <v>3</v>
      </c>
    </row>
    <row r="481" ht="24.9" customHeight="1" spans="1:22">
      <c r="A481" s="12">
        <v>476</v>
      </c>
      <c r="B481" s="18"/>
      <c r="C481" s="33" t="s">
        <v>1544</v>
      </c>
      <c r="D481" s="13" t="s">
        <v>30</v>
      </c>
      <c r="E481" s="13" t="s">
        <v>1545</v>
      </c>
      <c r="F481" s="14" t="s">
        <v>1546</v>
      </c>
      <c r="G481" s="26" t="s">
        <v>40</v>
      </c>
      <c r="H481" s="24">
        <v>4500</v>
      </c>
      <c r="I481" s="39"/>
      <c r="J481" s="14">
        <f t="shared" si="69"/>
        <v>720</v>
      </c>
      <c r="K481" s="39"/>
      <c r="L481" s="39"/>
      <c r="M481" s="37">
        <f t="shared" si="68"/>
        <v>720</v>
      </c>
      <c r="N481" s="39"/>
      <c r="O481" s="39"/>
      <c r="P481" s="39"/>
      <c r="Q481" s="37"/>
      <c r="R481" s="37"/>
      <c r="S481" s="47">
        <v>1</v>
      </c>
      <c r="T481" s="14">
        <f t="shared" si="70"/>
        <v>720</v>
      </c>
      <c r="U481" s="37" t="s">
        <v>406</v>
      </c>
      <c r="V481" s="49">
        <f t="shared" si="71"/>
        <v>3</v>
      </c>
    </row>
    <row r="482" ht="24.9" customHeight="1" spans="1:22">
      <c r="A482" s="12">
        <v>477</v>
      </c>
      <c r="B482" s="18"/>
      <c r="C482" s="33" t="s">
        <v>1547</v>
      </c>
      <c r="D482" s="13" t="s">
        <v>30</v>
      </c>
      <c r="E482" s="13" t="s">
        <v>1548</v>
      </c>
      <c r="F482" s="14" t="s">
        <v>1549</v>
      </c>
      <c r="G482" s="26" t="s">
        <v>40</v>
      </c>
      <c r="H482" s="24">
        <v>4500</v>
      </c>
      <c r="I482" s="39"/>
      <c r="J482" s="14">
        <f t="shared" si="69"/>
        <v>720</v>
      </c>
      <c r="K482" s="39"/>
      <c r="L482" s="39"/>
      <c r="M482" s="37">
        <f t="shared" si="68"/>
        <v>720</v>
      </c>
      <c r="N482" s="39"/>
      <c r="O482" s="39"/>
      <c r="P482" s="39"/>
      <c r="Q482" s="37"/>
      <c r="R482" s="37"/>
      <c r="S482" s="47">
        <v>1</v>
      </c>
      <c r="T482" s="14">
        <f t="shared" si="70"/>
        <v>720</v>
      </c>
      <c r="U482" s="37" t="s">
        <v>406</v>
      </c>
      <c r="V482" s="49">
        <f t="shared" si="71"/>
        <v>3</v>
      </c>
    </row>
    <row r="483" ht="24.9" customHeight="1" spans="1:22">
      <c r="A483" s="12">
        <v>478</v>
      </c>
      <c r="B483" s="18"/>
      <c r="C483" s="33" t="s">
        <v>1550</v>
      </c>
      <c r="D483" s="13" t="s">
        <v>30</v>
      </c>
      <c r="E483" s="13" t="s">
        <v>1551</v>
      </c>
      <c r="F483" s="14" t="s">
        <v>1552</v>
      </c>
      <c r="G483" s="26" t="s">
        <v>40</v>
      </c>
      <c r="H483" s="24">
        <v>4500</v>
      </c>
      <c r="I483" s="39"/>
      <c r="J483" s="14">
        <f t="shared" si="69"/>
        <v>720</v>
      </c>
      <c r="K483" s="39"/>
      <c r="L483" s="39"/>
      <c r="M483" s="37">
        <f t="shared" si="68"/>
        <v>720</v>
      </c>
      <c r="N483" s="39"/>
      <c r="O483" s="39"/>
      <c r="P483" s="39"/>
      <c r="Q483" s="37"/>
      <c r="R483" s="37"/>
      <c r="S483" s="47">
        <v>1</v>
      </c>
      <c r="T483" s="14">
        <f t="shared" si="70"/>
        <v>720</v>
      </c>
      <c r="U483" s="37" t="s">
        <v>406</v>
      </c>
      <c r="V483" s="49">
        <f t="shared" si="71"/>
        <v>3</v>
      </c>
    </row>
    <row r="484" ht="24.9" customHeight="1" spans="1:22">
      <c r="A484" s="12">
        <v>479</v>
      </c>
      <c r="B484" s="18"/>
      <c r="C484" s="33" t="s">
        <v>1553</v>
      </c>
      <c r="D484" s="13" t="s">
        <v>37</v>
      </c>
      <c r="E484" s="13" t="s">
        <v>1554</v>
      </c>
      <c r="F484" s="14" t="s">
        <v>1555</v>
      </c>
      <c r="G484" s="26" t="s">
        <v>40</v>
      </c>
      <c r="H484" s="24">
        <v>4500</v>
      </c>
      <c r="I484" s="39"/>
      <c r="J484" s="14">
        <f t="shared" si="69"/>
        <v>720</v>
      </c>
      <c r="K484" s="39"/>
      <c r="L484" s="39"/>
      <c r="M484" s="37">
        <f t="shared" si="68"/>
        <v>720</v>
      </c>
      <c r="N484" s="39"/>
      <c r="O484" s="39"/>
      <c r="P484" s="39"/>
      <c r="Q484" s="37"/>
      <c r="R484" s="37"/>
      <c r="S484" s="47">
        <v>1</v>
      </c>
      <c r="T484" s="14">
        <f t="shared" si="70"/>
        <v>720</v>
      </c>
      <c r="U484" s="37" t="s">
        <v>406</v>
      </c>
      <c r="V484" s="49">
        <f t="shared" si="71"/>
        <v>3</v>
      </c>
    </row>
    <row r="485" ht="24.9" customHeight="1" spans="1:22">
      <c r="A485" s="12">
        <v>480</v>
      </c>
      <c r="B485" s="18"/>
      <c r="C485" s="33" t="s">
        <v>1556</v>
      </c>
      <c r="D485" s="13" t="s">
        <v>37</v>
      </c>
      <c r="E485" s="13" t="s">
        <v>1557</v>
      </c>
      <c r="F485" s="14" t="s">
        <v>1558</v>
      </c>
      <c r="G485" s="26" t="s">
        <v>40</v>
      </c>
      <c r="H485" s="24">
        <v>4500</v>
      </c>
      <c r="I485" s="39"/>
      <c r="J485" s="14">
        <f t="shared" si="69"/>
        <v>720</v>
      </c>
      <c r="K485" s="39"/>
      <c r="L485" s="39"/>
      <c r="M485" s="37">
        <f t="shared" si="68"/>
        <v>720</v>
      </c>
      <c r="N485" s="39"/>
      <c r="O485" s="39"/>
      <c r="P485" s="39"/>
      <c r="Q485" s="37"/>
      <c r="R485" s="37"/>
      <c r="S485" s="47">
        <v>1</v>
      </c>
      <c r="T485" s="14">
        <f t="shared" si="70"/>
        <v>720</v>
      </c>
      <c r="U485" s="37" t="s">
        <v>406</v>
      </c>
      <c r="V485" s="49">
        <f t="shared" si="71"/>
        <v>3</v>
      </c>
    </row>
    <row r="486" ht="24.9" customHeight="1" spans="1:22">
      <c r="A486" s="12">
        <v>481</v>
      </c>
      <c r="B486" s="18"/>
      <c r="C486" s="33" t="s">
        <v>1559</v>
      </c>
      <c r="D486" s="13" t="s">
        <v>37</v>
      </c>
      <c r="E486" s="13" t="s">
        <v>1560</v>
      </c>
      <c r="F486" s="14" t="s">
        <v>1561</v>
      </c>
      <c r="G486" s="26" t="s">
        <v>40</v>
      </c>
      <c r="H486" s="24">
        <v>4500</v>
      </c>
      <c r="I486" s="39"/>
      <c r="J486" s="14">
        <f t="shared" si="69"/>
        <v>720</v>
      </c>
      <c r="K486" s="39"/>
      <c r="L486" s="39"/>
      <c r="M486" s="37">
        <f t="shared" si="68"/>
        <v>720</v>
      </c>
      <c r="N486" s="39"/>
      <c r="O486" s="39"/>
      <c r="P486" s="39"/>
      <c r="Q486" s="37"/>
      <c r="R486" s="37"/>
      <c r="S486" s="47">
        <v>1</v>
      </c>
      <c r="T486" s="14">
        <f t="shared" si="70"/>
        <v>720</v>
      </c>
      <c r="U486" s="37" t="s">
        <v>406</v>
      </c>
      <c r="V486" s="49">
        <f t="shared" si="71"/>
        <v>3</v>
      </c>
    </row>
    <row r="487" ht="24.9" customHeight="1" spans="1:22">
      <c r="A487" s="12">
        <v>482</v>
      </c>
      <c r="B487" s="18"/>
      <c r="C487" s="33" t="s">
        <v>1562</v>
      </c>
      <c r="D487" s="13" t="s">
        <v>37</v>
      </c>
      <c r="E487" s="13" t="s">
        <v>1563</v>
      </c>
      <c r="F487" s="17" t="s">
        <v>1564</v>
      </c>
      <c r="G487" s="26" t="s">
        <v>40</v>
      </c>
      <c r="H487" s="24">
        <v>4500</v>
      </c>
      <c r="I487" s="39"/>
      <c r="J487" s="14">
        <f t="shared" si="69"/>
        <v>720</v>
      </c>
      <c r="K487" s="39"/>
      <c r="L487" s="39"/>
      <c r="M487" s="37">
        <f t="shared" si="68"/>
        <v>720</v>
      </c>
      <c r="N487" s="39"/>
      <c r="O487" s="39"/>
      <c r="P487" s="39"/>
      <c r="Q487" s="37"/>
      <c r="R487" s="37"/>
      <c r="S487" s="47">
        <v>1</v>
      </c>
      <c r="T487" s="14">
        <f t="shared" si="70"/>
        <v>720</v>
      </c>
      <c r="U487" s="37" t="s">
        <v>406</v>
      </c>
      <c r="V487" s="49">
        <f t="shared" si="71"/>
        <v>3</v>
      </c>
    </row>
    <row r="488" ht="24.9" customHeight="1" spans="1:22">
      <c r="A488" s="12">
        <v>483</v>
      </c>
      <c r="B488" s="18"/>
      <c r="C488" s="33" t="s">
        <v>1565</v>
      </c>
      <c r="D488" s="33" t="s">
        <v>30</v>
      </c>
      <c r="E488" s="13" t="s">
        <v>1566</v>
      </c>
      <c r="F488" s="17" t="s">
        <v>1567</v>
      </c>
      <c r="G488" s="26" t="s">
        <v>40</v>
      </c>
      <c r="H488" s="24">
        <v>4500</v>
      </c>
      <c r="I488" s="39"/>
      <c r="J488" s="14">
        <f t="shared" si="69"/>
        <v>720</v>
      </c>
      <c r="K488" s="39"/>
      <c r="L488" s="39"/>
      <c r="M488" s="37">
        <f t="shared" si="68"/>
        <v>720</v>
      </c>
      <c r="N488" s="39"/>
      <c r="O488" s="39"/>
      <c r="P488" s="39"/>
      <c r="Q488" s="37"/>
      <c r="R488" s="37"/>
      <c r="S488" s="47">
        <v>1</v>
      </c>
      <c r="T488" s="14">
        <f t="shared" si="70"/>
        <v>720</v>
      </c>
      <c r="U488" s="37" t="s">
        <v>212</v>
      </c>
      <c r="V488" s="49">
        <f>(MID(U488,8,4)-LEFT(U488,4))*12+RIGHT(U488,2)-MID(U488,5,2)+1-4</f>
        <v>6</v>
      </c>
    </row>
    <row r="489" ht="24.9" customHeight="1" spans="1:22">
      <c r="A489" s="12">
        <v>484</v>
      </c>
      <c r="B489" s="18"/>
      <c r="C489" s="33" t="s">
        <v>1568</v>
      </c>
      <c r="D489" s="33" t="s">
        <v>37</v>
      </c>
      <c r="E489" s="13" t="s">
        <v>1569</v>
      </c>
      <c r="F489" s="65" t="s">
        <v>1570</v>
      </c>
      <c r="G489" s="26" t="s">
        <v>40</v>
      </c>
      <c r="H489" s="24">
        <v>4500</v>
      </c>
      <c r="I489" s="39"/>
      <c r="J489" s="14">
        <f t="shared" si="69"/>
        <v>720</v>
      </c>
      <c r="K489" s="39"/>
      <c r="L489" s="39"/>
      <c r="M489" s="37">
        <f t="shared" si="68"/>
        <v>720</v>
      </c>
      <c r="N489" s="39"/>
      <c r="O489" s="39"/>
      <c r="P489" s="39"/>
      <c r="Q489" s="37"/>
      <c r="R489" s="37"/>
      <c r="S489" s="47">
        <v>1</v>
      </c>
      <c r="T489" s="14">
        <f t="shared" si="70"/>
        <v>720</v>
      </c>
      <c r="U489" s="37" t="s">
        <v>250</v>
      </c>
      <c r="V489" s="49">
        <f t="shared" ref="V489:V491" si="72">(MID(U489,8,4)-LEFT(U489,4))*12+RIGHT(U489,2)-MID(U489,5,2)+1</f>
        <v>2</v>
      </c>
    </row>
    <row r="490" ht="24.9" customHeight="1" spans="1:22">
      <c r="A490" s="12">
        <v>485</v>
      </c>
      <c r="B490" s="18"/>
      <c r="C490" s="33" t="s">
        <v>1571</v>
      </c>
      <c r="D490" s="33" t="s">
        <v>30</v>
      </c>
      <c r="E490" s="13" t="s">
        <v>1572</v>
      </c>
      <c r="F490" s="65" t="s">
        <v>1573</v>
      </c>
      <c r="G490" s="26" t="s">
        <v>40</v>
      </c>
      <c r="H490" s="24">
        <v>4500</v>
      </c>
      <c r="I490" s="39"/>
      <c r="J490" s="14">
        <f t="shared" si="69"/>
        <v>720</v>
      </c>
      <c r="K490" s="39"/>
      <c r="L490" s="39"/>
      <c r="M490" s="37">
        <f t="shared" si="68"/>
        <v>720</v>
      </c>
      <c r="N490" s="39"/>
      <c r="O490" s="39"/>
      <c r="P490" s="39"/>
      <c r="Q490" s="37"/>
      <c r="R490" s="37"/>
      <c r="S490" s="47">
        <v>1</v>
      </c>
      <c r="T490" s="14">
        <f t="shared" si="70"/>
        <v>720</v>
      </c>
      <c r="U490" s="37" t="s">
        <v>56</v>
      </c>
      <c r="V490" s="49">
        <f t="shared" si="72"/>
        <v>1</v>
      </c>
    </row>
    <row r="491" ht="24.9" customHeight="1" spans="1:22">
      <c r="A491" s="12">
        <v>486</v>
      </c>
      <c r="B491" s="19"/>
      <c r="C491" s="33" t="s">
        <v>1574</v>
      </c>
      <c r="D491" s="33" t="s">
        <v>37</v>
      </c>
      <c r="E491" s="13" t="s">
        <v>1575</v>
      </c>
      <c r="F491" s="65" t="s">
        <v>1576</v>
      </c>
      <c r="G491" s="26" t="s">
        <v>40</v>
      </c>
      <c r="H491" s="24">
        <v>4500</v>
      </c>
      <c r="I491" s="39"/>
      <c r="J491" s="14">
        <f t="shared" si="69"/>
        <v>720</v>
      </c>
      <c r="K491" s="39"/>
      <c r="L491" s="39"/>
      <c r="M491" s="37">
        <f t="shared" si="68"/>
        <v>720</v>
      </c>
      <c r="N491" s="39"/>
      <c r="O491" s="39"/>
      <c r="P491" s="39"/>
      <c r="Q491" s="37"/>
      <c r="R491" s="37"/>
      <c r="S491" s="47">
        <v>1</v>
      </c>
      <c r="T491" s="14">
        <f t="shared" si="70"/>
        <v>720</v>
      </c>
      <c r="U491" s="37" t="s">
        <v>56</v>
      </c>
      <c r="V491" s="49">
        <f t="shared" si="72"/>
        <v>1</v>
      </c>
    </row>
    <row r="492" ht="24.9" customHeight="1" spans="1:22">
      <c r="A492" s="12">
        <v>487</v>
      </c>
      <c r="B492" s="14" t="s">
        <v>1577</v>
      </c>
      <c r="C492" s="14" t="s">
        <v>1578</v>
      </c>
      <c r="D492" s="22" t="s">
        <v>30</v>
      </c>
      <c r="E492" s="15" t="s">
        <v>1579</v>
      </c>
      <c r="F492" s="66" t="s">
        <v>1580</v>
      </c>
      <c r="G492" s="26" t="s">
        <v>40</v>
      </c>
      <c r="H492" s="17">
        <v>4253</v>
      </c>
      <c r="I492" s="39"/>
      <c r="J492" s="14">
        <f t="shared" si="69"/>
        <v>680.48</v>
      </c>
      <c r="K492" s="39"/>
      <c r="L492" s="39"/>
      <c r="M492" s="37">
        <f t="shared" si="68"/>
        <v>680.48</v>
      </c>
      <c r="N492" s="39"/>
      <c r="O492" s="39"/>
      <c r="P492" s="39"/>
      <c r="Q492" s="37"/>
      <c r="R492" s="37"/>
      <c r="S492" s="47">
        <v>1</v>
      </c>
      <c r="T492" s="14">
        <f t="shared" si="70"/>
        <v>680.48</v>
      </c>
      <c r="U492" s="37" t="s">
        <v>82</v>
      </c>
      <c r="V492" s="49">
        <f>(MID(U492,8,4)-LEFT(U492,4))*12+RIGHT(U492,2)-MID(U492,5,2)+1-9</f>
        <v>27</v>
      </c>
    </row>
    <row r="493" ht="24.9" customHeight="1" spans="1:22">
      <c r="A493" s="12">
        <v>488</v>
      </c>
      <c r="B493" s="29" t="s">
        <v>1581</v>
      </c>
      <c r="C493" s="14" t="s">
        <v>1582</v>
      </c>
      <c r="D493" s="14" t="s">
        <v>30</v>
      </c>
      <c r="E493" s="15" t="s">
        <v>1583</v>
      </c>
      <c r="F493" s="14" t="s">
        <v>1584</v>
      </c>
      <c r="G493" s="26" t="s">
        <v>40</v>
      </c>
      <c r="H493" s="17">
        <v>4253</v>
      </c>
      <c r="I493" s="39"/>
      <c r="J493" s="14">
        <f t="shared" si="69"/>
        <v>680.48</v>
      </c>
      <c r="K493" s="39"/>
      <c r="L493" s="39"/>
      <c r="M493" s="37">
        <f t="shared" si="68"/>
        <v>680.48</v>
      </c>
      <c r="N493" s="39"/>
      <c r="O493" s="39"/>
      <c r="P493" s="39"/>
      <c r="Q493" s="37"/>
      <c r="R493" s="37"/>
      <c r="S493" s="47">
        <v>1</v>
      </c>
      <c r="T493" s="14">
        <f t="shared" si="70"/>
        <v>680.48</v>
      </c>
      <c r="U493" s="37" t="s">
        <v>68</v>
      </c>
      <c r="V493" s="49">
        <f t="shared" ref="V493:V498" si="73">(MID(U493,8,4)-LEFT(U493,4))*12+RIGHT(U493,2)-MID(U493,5,2)+1-4</f>
        <v>17</v>
      </c>
    </row>
    <row r="494" ht="24.9" customHeight="1" spans="1:22">
      <c r="A494" s="12">
        <v>489</v>
      </c>
      <c r="B494" s="29"/>
      <c r="C494" s="14" t="s">
        <v>1585</v>
      </c>
      <c r="D494" s="14" t="s">
        <v>30</v>
      </c>
      <c r="E494" s="15" t="s">
        <v>1586</v>
      </c>
      <c r="F494" s="14" t="s">
        <v>1587</v>
      </c>
      <c r="G494" s="26" t="s">
        <v>40</v>
      </c>
      <c r="H494" s="17">
        <v>4253</v>
      </c>
      <c r="I494" s="39"/>
      <c r="J494" s="14">
        <f t="shared" si="69"/>
        <v>680.48</v>
      </c>
      <c r="K494" s="39"/>
      <c r="L494" s="39"/>
      <c r="M494" s="37">
        <f t="shared" si="68"/>
        <v>680.48</v>
      </c>
      <c r="N494" s="39"/>
      <c r="O494" s="39"/>
      <c r="P494" s="39"/>
      <c r="Q494" s="37"/>
      <c r="R494" s="37"/>
      <c r="S494" s="47">
        <v>1</v>
      </c>
      <c r="T494" s="14">
        <f t="shared" si="70"/>
        <v>680.48</v>
      </c>
      <c r="U494" s="37" t="s">
        <v>68</v>
      </c>
      <c r="V494" s="49">
        <f t="shared" si="73"/>
        <v>17</v>
      </c>
    </row>
    <row r="495" ht="24.9" customHeight="1" spans="1:22">
      <c r="A495" s="12">
        <v>490</v>
      </c>
      <c r="B495" s="29"/>
      <c r="C495" s="14" t="s">
        <v>1588</v>
      </c>
      <c r="D495" s="14" t="s">
        <v>37</v>
      </c>
      <c r="E495" s="15" t="s">
        <v>1589</v>
      </c>
      <c r="F495" s="17" t="s">
        <v>1590</v>
      </c>
      <c r="G495" s="26" t="s">
        <v>40</v>
      </c>
      <c r="H495" s="17">
        <v>4253</v>
      </c>
      <c r="I495" s="39"/>
      <c r="J495" s="14">
        <f t="shared" si="69"/>
        <v>680.48</v>
      </c>
      <c r="K495" s="39"/>
      <c r="L495" s="39"/>
      <c r="M495" s="37">
        <f t="shared" si="68"/>
        <v>680.48</v>
      </c>
      <c r="N495" s="39"/>
      <c r="O495" s="39"/>
      <c r="P495" s="39"/>
      <c r="Q495" s="37"/>
      <c r="R495" s="37"/>
      <c r="S495" s="47">
        <v>1</v>
      </c>
      <c r="T495" s="14">
        <f t="shared" si="70"/>
        <v>680.48</v>
      </c>
      <c r="U495" s="37" t="s">
        <v>283</v>
      </c>
      <c r="V495" s="49">
        <f t="shared" si="73"/>
        <v>20</v>
      </c>
    </row>
    <row r="496" ht="24.9" customHeight="1" spans="1:22">
      <c r="A496" s="12">
        <v>491</v>
      </c>
      <c r="B496" s="29"/>
      <c r="C496" s="14" t="s">
        <v>1591</v>
      </c>
      <c r="D496" s="14" t="s">
        <v>37</v>
      </c>
      <c r="E496" s="15" t="s">
        <v>1592</v>
      </c>
      <c r="F496" s="17" t="s">
        <v>1593</v>
      </c>
      <c r="G496" s="26" t="s">
        <v>40</v>
      </c>
      <c r="H496" s="17">
        <v>4253</v>
      </c>
      <c r="I496" s="39"/>
      <c r="J496" s="14">
        <f t="shared" si="69"/>
        <v>680.48</v>
      </c>
      <c r="K496" s="39"/>
      <c r="L496" s="39"/>
      <c r="M496" s="37">
        <f t="shared" si="68"/>
        <v>680.48</v>
      </c>
      <c r="N496" s="39"/>
      <c r="O496" s="39"/>
      <c r="P496" s="39"/>
      <c r="Q496" s="37"/>
      <c r="R496" s="37"/>
      <c r="S496" s="47">
        <v>1</v>
      </c>
      <c r="T496" s="14">
        <f t="shared" si="70"/>
        <v>680.48</v>
      </c>
      <c r="U496" s="37" t="s">
        <v>144</v>
      </c>
      <c r="V496" s="49">
        <f t="shared" si="73"/>
        <v>21</v>
      </c>
    </row>
    <row r="497" ht="24.9" customHeight="1" spans="1:22">
      <c r="A497" s="12">
        <v>492</v>
      </c>
      <c r="B497" s="29"/>
      <c r="C497" s="14" t="s">
        <v>1594</v>
      </c>
      <c r="D497" s="14" t="s">
        <v>37</v>
      </c>
      <c r="E497" s="15" t="s">
        <v>1595</v>
      </c>
      <c r="F497" s="14" t="s">
        <v>1596</v>
      </c>
      <c r="G497" s="26" t="s">
        <v>40</v>
      </c>
      <c r="H497" s="17">
        <v>4253</v>
      </c>
      <c r="I497" s="39"/>
      <c r="J497" s="14">
        <f t="shared" si="69"/>
        <v>680.48</v>
      </c>
      <c r="K497" s="39"/>
      <c r="L497" s="39"/>
      <c r="M497" s="37">
        <f t="shared" si="68"/>
        <v>680.48</v>
      </c>
      <c r="N497" s="39"/>
      <c r="O497" s="39"/>
      <c r="P497" s="39"/>
      <c r="Q497" s="37"/>
      <c r="R497" s="37"/>
      <c r="S497" s="47">
        <v>1</v>
      </c>
      <c r="T497" s="14">
        <f t="shared" si="70"/>
        <v>680.48</v>
      </c>
      <c r="U497" s="37" t="s">
        <v>144</v>
      </c>
      <c r="V497" s="49">
        <f t="shared" si="73"/>
        <v>21</v>
      </c>
    </row>
    <row r="498" ht="24.9" customHeight="1" spans="1:22">
      <c r="A498" s="12">
        <v>493</v>
      </c>
      <c r="B498" s="29"/>
      <c r="C498" s="14" t="s">
        <v>1597</v>
      </c>
      <c r="D498" s="14" t="s">
        <v>30</v>
      </c>
      <c r="E498" s="15" t="s">
        <v>1598</v>
      </c>
      <c r="F498" s="17" t="s">
        <v>1599</v>
      </c>
      <c r="G498" s="26" t="s">
        <v>40</v>
      </c>
      <c r="H498" s="17">
        <v>4253</v>
      </c>
      <c r="I498" s="39"/>
      <c r="J498" s="14">
        <f t="shared" si="69"/>
        <v>680.48</v>
      </c>
      <c r="K498" s="39"/>
      <c r="L498" s="39"/>
      <c r="M498" s="37">
        <f t="shared" si="68"/>
        <v>680.48</v>
      </c>
      <c r="N498" s="39"/>
      <c r="O498" s="39"/>
      <c r="P498" s="39"/>
      <c r="Q498" s="37"/>
      <c r="R498" s="37"/>
      <c r="S498" s="47">
        <v>1</v>
      </c>
      <c r="T498" s="14">
        <f t="shared" si="70"/>
        <v>680.48</v>
      </c>
      <c r="U498" s="37" t="s">
        <v>45</v>
      </c>
      <c r="V498" s="49">
        <f t="shared" si="73"/>
        <v>10</v>
      </c>
    </row>
    <row r="499" ht="24.9" customHeight="1" spans="1:22">
      <c r="A499" s="12">
        <v>494</v>
      </c>
      <c r="B499" s="29"/>
      <c r="C499" s="14" t="s">
        <v>1600</v>
      </c>
      <c r="D499" s="14" t="s">
        <v>37</v>
      </c>
      <c r="E499" s="15" t="s">
        <v>1601</v>
      </c>
      <c r="F499" s="13" t="s">
        <v>1602</v>
      </c>
      <c r="G499" s="26" t="s">
        <v>40</v>
      </c>
      <c r="H499" s="17">
        <v>4253</v>
      </c>
      <c r="I499" s="39"/>
      <c r="J499" s="14">
        <f t="shared" si="69"/>
        <v>680.48</v>
      </c>
      <c r="K499" s="39"/>
      <c r="L499" s="39"/>
      <c r="M499" s="37">
        <f t="shared" si="68"/>
        <v>680.48</v>
      </c>
      <c r="N499" s="39"/>
      <c r="O499" s="39"/>
      <c r="P499" s="39"/>
      <c r="Q499" s="37"/>
      <c r="R499" s="37"/>
      <c r="S499" s="47">
        <v>1</v>
      </c>
      <c r="T499" s="14">
        <f t="shared" si="70"/>
        <v>680.48</v>
      </c>
      <c r="U499" s="37" t="s">
        <v>56</v>
      </c>
      <c r="V499" s="49">
        <f t="shared" ref="V499:V509" si="74">(MID(U499,8,4)-LEFT(U499,4))*12+RIGHT(U499,2)-MID(U499,5,2)+1</f>
        <v>1</v>
      </c>
    </row>
    <row r="500" ht="24.9" customHeight="1" spans="1:22">
      <c r="A500" s="12">
        <v>495</v>
      </c>
      <c r="B500" s="28" t="s">
        <v>1603</v>
      </c>
      <c r="C500" s="62" t="s">
        <v>1604</v>
      </c>
      <c r="D500" s="14" t="s">
        <v>30</v>
      </c>
      <c r="E500" s="25" t="s">
        <v>1605</v>
      </c>
      <c r="F500" s="13" t="s">
        <v>1606</v>
      </c>
      <c r="G500" s="26" t="s">
        <v>40</v>
      </c>
      <c r="H500" s="21">
        <v>4253</v>
      </c>
      <c r="I500" s="39"/>
      <c r="J500" s="14">
        <f t="shared" si="69"/>
        <v>680.48</v>
      </c>
      <c r="K500" s="39"/>
      <c r="L500" s="39"/>
      <c r="M500" s="37">
        <f t="shared" si="68"/>
        <v>680.48</v>
      </c>
      <c r="N500" s="39"/>
      <c r="O500" s="39"/>
      <c r="P500" s="39"/>
      <c r="Q500" s="37"/>
      <c r="R500" s="37"/>
      <c r="S500" s="47">
        <v>1</v>
      </c>
      <c r="T500" s="14">
        <f t="shared" si="70"/>
        <v>680.48</v>
      </c>
      <c r="U500" s="37" t="s">
        <v>1607</v>
      </c>
      <c r="V500" s="49">
        <f>(MID(U500,8,4)-LEFT(U500,4))*12+RIGHT(U500,2)-MID(U500,5,2)+1-2</f>
        <v>36</v>
      </c>
    </row>
    <row r="501" ht="24.9" customHeight="1" spans="1:22">
      <c r="A501" s="12">
        <v>496</v>
      </c>
      <c r="B501" s="29"/>
      <c r="C501" s="62" t="s">
        <v>1608</v>
      </c>
      <c r="D501" s="14" t="s">
        <v>37</v>
      </c>
      <c r="E501" s="15" t="s">
        <v>1609</v>
      </c>
      <c r="F501" s="13" t="s">
        <v>1610</v>
      </c>
      <c r="G501" s="26" t="s">
        <v>40</v>
      </c>
      <c r="H501" s="21">
        <v>4253</v>
      </c>
      <c r="I501" s="39"/>
      <c r="J501" s="14">
        <f t="shared" si="69"/>
        <v>680.48</v>
      </c>
      <c r="K501" s="39"/>
      <c r="L501" s="39"/>
      <c r="M501" s="37">
        <f t="shared" si="68"/>
        <v>680.48</v>
      </c>
      <c r="N501" s="39"/>
      <c r="O501" s="39"/>
      <c r="P501" s="39"/>
      <c r="Q501" s="37"/>
      <c r="R501" s="37"/>
      <c r="S501" s="47">
        <v>1</v>
      </c>
      <c r="T501" s="14">
        <f t="shared" si="70"/>
        <v>680.48</v>
      </c>
      <c r="U501" s="37" t="s">
        <v>283</v>
      </c>
      <c r="V501" s="49">
        <f t="shared" ref="V501:V509" si="75">(MID(U501,8,4)-LEFT(U501,4))*12+RIGHT(U501,2)-MID(U501,5,2)+1</f>
        <v>24</v>
      </c>
    </row>
    <row r="502" ht="24.9" customHeight="1" spans="1:22">
      <c r="A502" s="12">
        <v>497</v>
      </c>
      <c r="B502" s="29"/>
      <c r="C502" s="62" t="s">
        <v>1611</v>
      </c>
      <c r="D502" s="14" t="s">
        <v>30</v>
      </c>
      <c r="E502" s="15" t="s">
        <v>1612</v>
      </c>
      <c r="F502" s="13" t="s">
        <v>1613</v>
      </c>
      <c r="G502" s="26" t="s">
        <v>40</v>
      </c>
      <c r="H502" s="21">
        <v>4253</v>
      </c>
      <c r="I502" s="39"/>
      <c r="J502" s="14">
        <f t="shared" si="69"/>
        <v>680.48</v>
      </c>
      <c r="K502" s="39"/>
      <c r="L502" s="39"/>
      <c r="M502" s="37">
        <f t="shared" si="68"/>
        <v>680.48</v>
      </c>
      <c r="N502" s="39"/>
      <c r="O502" s="39"/>
      <c r="P502" s="39"/>
      <c r="Q502" s="37"/>
      <c r="R502" s="37"/>
      <c r="S502" s="47">
        <v>1</v>
      </c>
      <c r="T502" s="14">
        <f t="shared" si="70"/>
        <v>680.48</v>
      </c>
      <c r="U502" s="37" t="s">
        <v>82</v>
      </c>
      <c r="V502" s="49">
        <f>(MID(U502,8,4)-LEFT(U502,4))*12+RIGHT(U502,2)-MID(U502,5,2)+1-2</f>
        <v>34</v>
      </c>
    </row>
    <row r="503" ht="24.9" customHeight="1" spans="1:22">
      <c r="A503" s="12">
        <v>498</v>
      </c>
      <c r="B503" s="30"/>
      <c r="C503" s="62" t="s">
        <v>1614</v>
      </c>
      <c r="D503" s="14" t="s">
        <v>37</v>
      </c>
      <c r="E503" s="15" t="s">
        <v>1615</v>
      </c>
      <c r="F503" s="13" t="s">
        <v>1616</v>
      </c>
      <c r="G503" s="26" t="s">
        <v>40</v>
      </c>
      <c r="H503" s="21">
        <v>4253</v>
      </c>
      <c r="I503" s="39"/>
      <c r="J503" s="14">
        <f t="shared" si="69"/>
        <v>680.48</v>
      </c>
      <c r="K503" s="39"/>
      <c r="L503" s="39"/>
      <c r="M503" s="37">
        <f t="shared" si="68"/>
        <v>680.48</v>
      </c>
      <c r="N503" s="39"/>
      <c r="O503" s="39"/>
      <c r="P503" s="39"/>
      <c r="Q503" s="37"/>
      <c r="R503" s="37"/>
      <c r="S503" s="47">
        <v>1</v>
      </c>
      <c r="T503" s="14">
        <f t="shared" si="70"/>
        <v>680.48</v>
      </c>
      <c r="U503" s="37" t="s">
        <v>56</v>
      </c>
      <c r="V503" s="49">
        <f t="shared" ref="V503:V509" si="76">(MID(U503,8,4)-LEFT(U503,4))*12+RIGHT(U503,2)-MID(U503,5,2)+1</f>
        <v>1</v>
      </c>
    </row>
    <row r="504" ht="24.9" customHeight="1" spans="1:22">
      <c r="A504" s="12">
        <v>499</v>
      </c>
      <c r="B504" s="29" t="s">
        <v>1617</v>
      </c>
      <c r="C504" s="62" t="s">
        <v>1618</v>
      </c>
      <c r="D504" s="14" t="s">
        <v>37</v>
      </c>
      <c r="E504" s="62" t="s">
        <v>1619</v>
      </c>
      <c r="F504" s="13" t="s">
        <v>1620</v>
      </c>
      <c r="G504" s="26" t="s">
        <v>40</v>
      </c>
      <c r="H504" s="21">
        <v>4253</v>
      </c>
      <c r="I504" s="39"/>
      <c r="J504" s="14">
        <f t="shared" si="69"/>
        <v>680.48</v>
      </c>
      <c r="K504" s="39"/>
      <c r="L504" s="39"/>
      <c r="M504" s="37">
        <f t="shared" si="68"/>
        <v>680.48</v>
      </c>
      <c r="N504" s="39"/>
      <c r="O504" s="39"/>
      <c r="P504" s="39"/>
      <c r="Q504" s="37"/>
      <c r="R504" s="37"/>
      <c r="S504" s="47">
        <v>1</v>
      </c>
      <c r="T504" s="14">
        <f t="shared" si="70"/>
        <v>680.48</v>
      </c>
      <c r="U504" s="37" t="s">
        <v>406</v>
      </c>
      <c r="V504" s="49">
        <f t="shared" si="76"/>
        <v>3</v>
      </c>
    </row>
    <row r="505" ht="24.9" customHeight="1" spans="1:22">
      <c r="A505" s="12">
        <v>500</v>
      </c>
      <c r="B505" s="29"/>
      <c r="C505" s="62" t="s">
        <v>1621</v>
      </c>
      <c r="D505" s="14" t="s">
        <v>37</v>
      </c>
      <c r="E505" s="62" t="s">
        <v>1622</v>
      </c>
      <c r="F505" s="13" t="s">
        <v>1623</v>
      </c>
      <c r="G505" s="26" t="s">
        <v>40</v>
      </c>
      <c r="H505" s="21">
        <v>4253</v>
      </c>
      <c r="I505" s="39"/>
      <c r="J505" s="14">
        <f t="shared" si="69"/>
        <v>680.48</v>
      </c>
      <c r="K505" s="39"/>
      <c r="L505" s="39"/>
      <c r="M505" s="37">
        <f t="shared" si="68"/>
        <v>680.48</v>
      </c>
      <c r="N505" s="39"/>
      <c r="O505" s="39"/>
      <c r="P505" s="39"/>
      <c r="Q505" s="37"/>
      <c r="R505" s="37"/>
      <c r="S505" s="47">
        <v>1</v>
      </c>
      <c r="T505" s="14">
        <f t="shared" si="70"/>
        <v>680.48</v>
      </c>
      <c r="U505" s="37" t="s">
        <v>406</v>
      </c>
      <c r="V505" s="49">
        <f t="shared" si="76"/>
        <v>3</v>
      </c>
    </row>
    <row r="506" ht="24.9" customHeight="1" spans="1:22">
      <c r="A506" s="12">
        <v>501</v>
      </c>
      <c r="B506" s="29"/>
      <c r="C506" s="62" t="s">
        <v>1624</v>
      </c>
      <c r="D506" s="14" t="s">
        <v>37</v>
      </c>
      <c r="E506" s="62" t="s">
        <v>1625</v>
      </c>
      <c r="F506" s="13" t="s">
        <v>1626</v>
      </c>
      <c r="G506" s="26" t="s">
        <v>40</v>
      </c>
      <c r="H506" s="21">
        <v>4253</v>
      </c>
      <c r="I506" s="39"/>
      <c r="J506" s="14">
        <f t="shared" si="69"/>
        <v>680.48</v>
      </c>
      <c r="K506" s="39"/>
      <c r="L506" s="39"/>
      <c r="M506" s="37">
        <f t="shared" si="68"/>
        <v>680.48</v>
      </c>
      <c r="N506" s="39"/>
      <c r="O506" s="39"/>
      <c r="P506" s="39"/>
      <c r="Q506" s="37"/>
      <c r="R506" s="37"/>
      <c r="S506" s="47">
        <v>1</v>
      </c>
      <c r="T506" s="14">
        <f t="shared" si="70"/>
        <v>680.48</v>
      </c>
      <c r="U506" s="37" t="s">
        <v>406</v>
      </c>
      <c r="V506" s="49">
        <f t="shared" si="76"/>
        <v>3</v>
      </c>
    </row>
    <row r="507" ht="24.9" customHeight="1" spans="1:22">
      <c r="A507" s="12">
        <v>502</v>
      </c>
      <c r="B507" s="29"/>
      <c r="C507" s="62" t="s">
        <v>1627</v>
      </c>
      <c r="D507" s="14" t="s">
        <v>37</v>
      </c>
      <c r="E507" s="62" t="s">
        <v>1628</v>
      </c>
      <c r="F507" s="13" t="s">
        <v>1629</v>
      </c>
      <c r="G507" s="26" t="s">
        <v>40</v>
      </c>
      <c r="H507" s="21">
        <v>4253</v>
      </c>
      <c r="I507" s="39"/>
      <c r="J507" s="14">
        <f t="shared" si="69"/>
        <v>680.48</v>
      </c>
      <c r="K507" s="39"/>
      <c r="L507" s="39"/>
      <c r="M507" s="37">
        <f t="shared" si="68"/>
        <v>680.48</v>
      </c>
      <c r="N507" s="39"/>
      <c r="O507" s="39"/>
      <c r="P507" s="39"/>
      <c r="Q507" s="37"/>
      <c r="R507" s="37"/>
      <c r="S507" s="47">
        <v>1</v>
      </c>
      <c r="T507" s="14">
        <f t="shared" si="70"/>
        <v>680.48</v>
      </c>
      <c r="U507" s="37" t="s">
        <v>56</v>
      </c>
      <c r="V507" s="49">
        <f t="shared" si="76"/>
        <v>1</v>
      </c>
    </row>
    <row r="508" ht="24.9" customHeight="1" spans="1:22">
      <c r="A508" s="12">
        <v>503</v>
      </c>
      <c r="B508" s="29"/>
      <c r="C508" s="62" t="s">
        <v>1630</v>
      </c>
      <c r="D508" s="14" t="s">
        <v>30</v>
      </c>
      <c r="E508" s="62" t="s">
        <v>1631</v>
      </c>
      <c r="F508" s="13" t="s">
        <v>1632</v>
      </c>
      <c r="G508" s="26" t="s">
        <v>40</v>
      </c>
      <c r="H508" s="21">
        <v>4253</v>
      </c>
      <c r="I508" s="39"/>
      <c r="J508" s="14">
        <f t="shared" si="69"/>
        <v>680.48</v>
      </c>
      <c r="K508" s="39"/>
      <c r="L508" s="39"/>
      <c r="M508" s="37">
        <f t="shared" si="68"/>
        <v>680.48</v>
      </c>
      <c r="N508" s="39"/>
      <c r="O508" s="39"/>
      <c r="P508" s="39"/>
      <c r="Q508" s="37"/>
      <c r="R508" s="37"/>
      <c r="S508" s="47">
        <v>1</v>
      </c>
      <c r="T508" s="14">
        <f t="shared" si="70"/>
        <v>680.48</v>
      </c>
      <c r="U508" s="37" t="s">
        <v>56</v>
      </c>
      <c r="V508" s="49">
        <f t="shared" si="76"/>
        <v>1</v>
      </c>
    </row>
    <row r="509" ht="24.9" customHeight="1" spans="1:22">
      <c r="A509" s="12">
        <v>504</v>
      </c>
      <c r="B509" s="29"/>
      <c r="C509" s="62" t="s">
        <v>1633</v>
      </c>
      <c r="D509" s="14" t="s">
        <v>30</v>
      </c>
      <c r="E509" s="62" t="s">
        <v>1634</v>
      </c>
      <c r="F509" s="13" t="s">
        <v>1635</v>
      </c>
      <c r="G509" s="26" t="s">
        <v>40</v>
      </c>
      <c r="H509" s="21">
        <v>4253</v>
      </c>
      <c r="I509" s="39"/>
      <c r="J509" s="14">
        <f t="shared" si="69"/>
        <v>680.48</v>
      </c>
      <c r="K509" s="39"/>
      <c r="L509" s="39"/>
      <c r="M509" s="37">
        <f t="shared" si="68"/>
        <v>680.48</v>
      </c>
      <c r="N509" s="39"/>
      <c r="O509" s="39"/>
      <c r="P509" s="39"/>
      <c r="Q509" s="37"/>
      <c r="R509" s="37"/>
      <c r="S509" s="47">
        <v>1</v>
      </c>
      <c r="T509" s="14">
        <f t="shared" si="70"/>
        <v>680.48</v>
      </c>
      <c r="U509" s="37" t="s">
        <v>56</v>
      </c>
      <c r="V509" s="49">
        <f t="shared" si="76"/>
        <v>1</v>
      </c>
    </row>
    <row r="510" ht="24.9" customHeight="1" spans="1:22">
      <c r="A510" s="12">
        <v>505</v>
      </c>
      <c r="B510" s="16" t="s">
        <v>1636</v>
      </c>
      <c r="C510" s="13" t="s">
        <v>1637</v>
      </c>
      <c r="D510" s="13" t="s">
        <v>30</v>
      </c>
      <c r="E510" s="25" t="s">
        <v>1638</v>
      </c>
      <c r="F510" s="13" t="s">
        <v>1639</v>
      </c>
      <c r="G510" s="26" t="s">
        <v>40</v>
      </c>
      <c r="H510" s="23">
        <v>4253</v>
      </c>
      <c r="I510" s="39"/>
      <c r="J510" s="14">
        <f t="shared" si="69"/>
        <v>680.48</v>
      </c>
      <c r="K510" s="39"/>
      <c r="L510" s="39"/>
      <c r="M510" s="37">
        <f t="shared" si="68"/>
        <v>680.48</v>
      </c>
      <c r="N510" s="39"/>
      <c r="O510" s="39"/>
      <c r="P510" s="39"/>
      <c r="Q510" s="37"/>
      <c r="R510" s="37"/>
      <c r="S510" s="47">
        <v>1</v>
      </c>
      <c r="T510" s="14">
        <f t="shared" si="70"/>
        <v>680.48</v>
      </c>
      <c r="U510" s="37" t="s">
        <v>231</v>
      </c>
      <c r="V510" s="49">
        <f t="shared" ref="V510:V520" si="77">(MID(U510,8,4)-LEFT(U510,4))*12+RIGHT(U510,2)-MID(U510,5,2)+1-1</f>
        <v>25</v>
      </c>
    </row>
    <row r="511" ht="24.9" customHeight="1" spans="1:22">
      <c r="A511" s="12">
        <v>506</v>
      </c>
      <c r="B511" s="18"/>
      <c r="C511" s="13" t="s">
        <v>1640</v>
      </c>
      <c r="D511" s="22" t="s">
        <v>30</v>
      </c>
      <c r="E511" s="25" t="s">
        <v>1641</v>
      </c>
      <c r="F511" s="13" t="s">
        <v>1642</v>
      </c>
      <c r="G511" s="26" t="s">
        <v>40</v>
      </c>
      <c r="H511" s="23">
        <v>4253</v>
      </c>
      <c r="I511" s="39"/>
      <c r="J511" s="14">
        <f t="shared" si="69"/>
        <v>680.48</v>
      </c>
      <c r="K511" s="39"/>
      <c r="L511" s="39"/>
      <c r="M511" s="37">
        <f t="shared" si="68"/>
        <v>680.48</v>
      </c>
      <c r="N511" s="39"/>
      <c r="O511" s="39"/>
      <c r="P511" s="39"/>
      <c r="Q511" s="37"/>
      <c r="R511" s="37"/>
      <c r="S511" s="47">
        <v>1</v>
      </c>
      <c r="T511" s="14">
        <f t="shared" si="70"/>
        <v>680.48</v>
      </c>
      <c r="U511" s="37" t="s">
        <v>231</v>
      </c>
      <c r="V511" s="49">
        <f t="shared" si="77"/>
        <v>25</v>
      </c>
    </row>
    <row r="512" ht="24.9" customHeight="1" spans="1:22">
      <c r="A512" s="12">
        <v>507</v>
      </c>
      <c r="B512" s="18"/>
      <c r="C512" s="13" t="s">
        <v>1643</v>
      </c>
      <c r="D512" s="13" t="s">
        <v>30</v>
      </c>
      <c r="E512" s="25" t="s">
        <v>1644</v>
      </c>
      <c r="F512" s="13" t="s">
        <v>1645</v>
      </c>
      <c r="G512" s="26" t="s">
        <v>40</v>
      </c>
      <c r="H512" s="23">
        <v>4253</v>
      </c>
      <c r="I512" s="39"/>
      <c r="J512" s="14">
        <f t="shared" si="69"/>
        <v>680.48</v>
      </c>
      <c r="K512" s="39"/>
      <c r="L512" s="39"/>
      <c r="M512" s="37">
        <f t="shared" si="68"/>
        <v>680.48</v>
      </c>
      <c r="N512" s="39"/>
      <c r="O512" s="39"/>
      <c r="P512" s="39"/>
      <c r="Q512" s="37"/>
      <c r="R512" s="37"/>
      <c r="S512" s="47">
        <v>1</v>
      </c>
      <c r="T512" s="14">
        <f t="shared" si="70"/>
        <v>680.48</v>
      </c>
      <c r="U512" s="37" t="s">
        <v>231</v>
      </c>
      <c r="V512" s="49">
        <f t="shared" si="77"/>
        <v>25</v>
      </c>
    </row>
    <row r="513" ht="24.9" customHeight="1" spans="1:22">
      <c r="A513" s="12">
        <v>508</v>
      </c>
      <c r="B513" s="18"/>
      <c r="C513" s="13" t="s">
        <v>1646</v>
      </c>
      <c r="D513" s="13" t="s">
        <v>30</v>
      </c>
      <c r="E513" s="25" t="s">
        <v>1647</v>
      </c>
      <c r="F513" s="13" t="s">
        <v>1648</v>
      </c>
      <c r="G513" s="26" t="s">
        <v>40</v>
      </c>
      <c r="H513" s="23">
        <v>4253</v>
      </c>
      <c r="I513" s="39"/>
      <c r="J513" s="14">
        <f t="shared" si="69"/>
        <v>680.48</v>
      </c>
      <c r="K513" s="39"/>
      <c r="L513" s="39"/>
      <c r="M513" s="37">
        <f t="shared" si="68"/>
        <v>680.48</v>
      </c>
      <c r="N513" s="39"/>
      <c r="O513" s="39"/>
      <c r="P513" s="39"/>
      <c r="Q513" s="37"/>
      <c r="R513" s="37"/>
      <c r="S513" s="47">
        <v>1</v>
      </c>
      <c r="T513" s="14">
        <f t="shared" si="70"/>
        <v>680.48</v>
      </c>
      <c r="U513" s="37" t="s">
        <v>231</v>
      </c>
      <c r="V513" s="49">
        <f t="shared" si="77"/>
        <v>25</v>
      </c>
    </row>
    <row r="514" ht="24.9" customHeight="1" spans="1:22">
      <c r="A514" s="12">
        <v>509</v>
      </c>
      <c r="B514" s="18"/>
      <c r="C514" s="13" t="s">
        <v>1649</v>
      </c>
      <c r="D514" s="22" t="s">
        <v>37</v>
      </c>
      <c r="E514" s="25" t="s">
        <v>1605</v>
      </c>
      <c r="F514" s="13" t="s">
        <v>1650</v>
      </c>
      <c r="G514" s="26" t="s">
        <v>40</v>
      </c>
      <c r="H514" s="23">
        <v>4253</v>
      </c>
      <c r="I514" s="39"/>
      <c r="J514" s="14">
        <f t="shared" si="69"/>
        <v>680.48</v>
      </c>
      <c r="K514" s="39"/>
      <c r="L514" s="39"/>
      <c r="M514" s="37">
        <f t="shared" ref="M514:M577" si="78">J514+K514+L514</f>
        <v>680.48</v>
      </c>
      <c r="N514" s="39"/>
      <c r="O514" s="39"/>
      <c r="P514" s="39"/>
      <c r="Q514" s="37"/>
      <c r="R514" s="37"/>
      <c r="S514" s="47">
        <v>1</v>
      </c>
      <c r="T514" s="14">
        <f t="shared" si="70"/>
        <v>680.48</v>
      </c>
      <c r="U514" s="37" t="s">
        <v>231</v>
      </c>
      <c r="V514" s="49">
        <f t="shared" si="77"/>
        <v>25</v>
      </c>
    </row>
    <row r="515" ht="24.9" customHeight="1" spans="1:22">
      <c r="A515" s="12">
        <v>510</v>
      </c>
      <c r="B515" s="18"/>
      <c r="C515" s="13" t="s">
        <v>1651</v>
      </c>
      <c r="D515" s="13" t="s">
        <v>37</v>
      </c>
      <c r="E515" s="25" t="s">
        <v>1652</v>
      </c>
      <c r="F515" s="13" t="s">
        <v>1653</v>
      </c>
      <c r="G515" s="26" t="s">
        <v>40</v>
      </c>
      <c r="H515" s="23">
        <v>6000</v>
      </c>
      <c r="I515" s="39"/>
      <c r="J515" s="14">
        <f t="shared" si="69"/>
        <v>960</v>
      </c>
      <c r="K515" s="39"/>
      <c r="L515" s="39"/>
      <c r="M515" s="37">
        <f t="shared" si="78"/>
        <v>960</v>
      </c>
      <c r="N515" s="39"/>
      <c r="O515" s="39"/>
      <c r="P515" s="39"/>
      <c r="Q515" s="37"/>
      <c r="R515" s="37"/>
      <c r="S515" s="47">
        <v>1</v>
      </c>
      <c r="T515" s="14">
        <f t="shared" si="70"/>
        <v>960</v>
      </c>
      <c r="U515" s="37" t="s">
        <v>231</v>
      </c>
      <c r="V515" s="49">
        <f t="shared" si="77"/>
        <v>25</v>
      </c>
    </row>
    <row r="516" ht="24.9" customHeight="1" spans="1:22">
      <c r="A516" s="12">
        <v>511</v>
      </c>
      <c r="B516" s="18"/>
      <c r="C516" s="13" t="s">
        <v>1654</v>
      </c>
      <c r="D516" s="13" t="s">
        <v>30</v>
      </c>
      <c r="E516" s="25" t="s">
        <v>1655</v>
      </c>
      <c r="F516" s="13" t="s">
        <v>1656</v>
      </c>
      <c r="G516" s="26" t="s">
        <v>40</v>
      </c>
      <c r="H516" s="23">
        <v>4253</v>
      </c>
      <c r="I516" s="39"/>
      <c r="J516" s="14">
        <f t="shared" si="69"/>
        <v>680.48</v>
      </c>
      <c r="K516" s="39"/>
      <c r="L516" s="39"/>
      <c r="M516" s="37">
        <f t="shared" si="78"/>
        <v>680.48</v>
      </c>
      <c r="N516" s="39"/>
      <c r="O516" s="39"/>
      <c r="P516" s="39"/>
      <c r="Q516" s="37"/>
      <c r="R516" s="37"/>
      <c r="S516" s="47">
        <v>1</v>
      </c>
      <c r="T516" s="14">
        <f t="shared" si="70"/>
        <v>680.48</v>
      </c>
      <c r="U516" s="37" t="s">
        <v>123</v>
      </c>
      <c r="V516" s="49">
        <f t="shared" si="77"/>
        <v>14</v>
      </c>
    </row>
    <row r="517" ht="24.9" customHeight="1" spans="1:22">
      <c r="A517" s="12">
        <v>512</v>
      </c>
      <c r="B517" s="18"/>
      <c r="C517" s="13" t="s">
        <v>1657</v>
      </c>
      <c r="D517" s="13" t="s">
        <v>30</v>
      </c>
      <c r="E517" s="13" t="s">
        <v>1658</v>
      </c>
      <c r="F517" s="13" t="s">
        <v>1659</v>
      </c>
      <c r="G517" s="26" t="s">
        <v>40</v>
      </c>
      <c r="H517" s="13">
        <v>4253</v>
      </c>
      <c r="I517" s="39"/>
      <c r="J517" s="14">
        <f t="shared" si="69"/>
        <v>680.48</v>
      </c>
      <c r="K517" s="39"/>
      <c r="L517" s="39"/>
      <c r="M517" s="37">
        <f t="shared" si="78"/>
        <v>680.48</v>
      </c>
      <c r="N517" s="39"/>
      <c r="O517" s="39"/>
      <c r="P517" s="39"/>
      <c r="Q517" s="37"/>
      <c r="R517" s="37"/>
      <c r="S517" s="47">
        <v>1</v>
      </c>
      <c r="T517" s="14">
        <f t="shared" si="70"/>
        <v>680.48</v>
      </c>
      <c r="U517" s="37" t="s">
        <v>45</v>
      </c>
      <c r="V517" s="49">
        <f t="shared" si="77"/>
        <v>13</v>
      </c>
    </row>
    <row r="518" ht="24.9" customHeight="1" spans="1:22">
      <c r="A518" s="12">
        <v>513</v>
      </c>
      <c r="B518" s="18"/>
      <c r="C518" s="13" t="s">
        <v>1660</v>
      </c>
      <c r="D518" s="13" t="s">
        <v>30</v>
      </c>
      <c r="E518" s="13" t="s">
        <v>1661</v>
      </c>
      <c r="F518" s="13" t="s">
        <v>1662</v>
      </c>
      <c r="G518" s="26" t="s">
        <v>40</v>
      </c>
      <c r="H518" s="13">
        <v>4253</v>
      </c>
      <c r="I518" s="39"/>
      <c r="J518" s="14">
        <f t="shared" ref="J518:J581" si="79">H518*0.16</f>
        <v>680.48</v>
      </c>
      <c r="K518" s="39"/>
      <c r="L518" s="39"/>
      <c r="M518" s="37">
        <f t="shared" si="78"/>
        <v>680.48</v>
      </c>
      <c r="N518" s="39"/>
      <c r="O518" s="39"/>
      <c r="P518" s="39"/>
      <c r="Q518" s="37"/>
      <c r="R518" s="37"/>
      <c r="S518" s="47">
        <v>1</v>
      </c>
      <c r="T518" s="14">
        <f t="shared" ref="T518:T581" si="80">M518+Q518</f>
        <v>680.48</v>
      </c>
      <c r="U518" s="37" t="s">
        <v>45</v>
      </c>
      <c r="V518" s="49">
        <f t="shared" si="77"/>
        <v>13</v>
      </c>
    </row>
    <row r="519" ht="24.9" customHeight="1" spans="1:22">
      <c r="A519" s="12">
        <v>514</v>
      </c>
      <c r="B519" s="18"/>
      <c r="C519" s="13" t="s">
        <v>1663</v>
      </c>
      <c r="D519" s="13" t="s">
        <v>30</v>
      </c>
      <c r="E519" s="13" t="s">
        <v>1664</v>
      </c>
      <c r="F519" s="13" t="s">
        <v>1665</v>
      </c>
      <c r="G519" s="26" t="s">
        <v>40</v>
      </c>
      <c r="H519" s="13">
        <v>4253</v>
      </c>
      <c r="I519" s="39"/>
      <c r="J519" s="14">
        <f t="shared" si="79"/>
        <v>680.48</v>
      </c>
      <c r="K519" s="39"/>
      <c r="L519" s="39"/>
      <c r="M519" s="37">
        <f t="shared" si="78"/>
        <v>680.48</v>
      </c>
      <c r="N519" s="39"/>
      <c r="O519" s="39"/>
      <c r="P519" s="39"/>
      <c r="Q519" s="37"/>
      <c r="R519" s="37"/>
      <c r="S519" s="47">
        <v>1</v>
      </c>
      <c r="T519" s="14">
        <f t="shared" si="80"/>
        <v>680.48</v>
      </c>
      <c r="U519" s="37" t="s">
        <v>130</v>
      </c>
      <c r="V519" s="49">
        <f t="shared" si="77"/>
        <v>10</v>
      </c>
    </row>
    <row r="520" ht="24.9" customHeight="1" spans="1:22">
      <c r="A520" s="12">
        <v>515</v>
      </c>
      <c r="B520" s="18"/>
      <c r="C520" s="13" t="s">
        <v>1666</v>
      </c>
      <c r="D520" s="22" t="s">
        <v>37</v>
      </c>
      <c r="E520" s="13" t="s">
        <v>1667</v>
      </c>
      <c r="F520" s="13" t="s">
        <v>1668</v>
      </c>
      <c r="G520" s="26" t="s">
        <v>40</v>
      </c>
      <c r="H520" s="13">
        <v>4253</v>
      </c>
      <c r="I520" s="39"/>
      <c r="J520" s="14">
        <f t="shared" si="79"/>
        <v>680.48</v>
      </c>
      <c r="K520" s="39"/>
      <c r="L520" s="39"/>
      <c r="M520" s="37">
        <f t="shared" si="78"/>
        <v>680.48</v>
      </c>
      <c r="N520" s="39"/>
      <c r="O520" s="39"/>
      <c r="P520" s="39"/>
      <c r="Q520" s="37"/>
      <c r="R520" s="37"/>
      <c r="S520" s="47">
        <v>1</v>
      </c>
      <c r="T520" s="14">
        <f t="shared" si="80"/>
        <v>680.48</v>
      </c>
      <c r="U520" s="37" t="s">
        <v>130</v>
      </c>
      <c r="V520" s="49">
        <f t="shared" si="77"/>
        <v>10</v>
      </c>
    </row>
    <row r="521" ht="24.9" customHeight="1" spans="1:22">
      <c r="A521" s="12">
        <v>516</v>
      </c>
      <c r="B521" s="19"/>
      <c r="C521" s="13" t="s">
        <v>1669</v>
      </c>
      <c r="D521" s="13" t="s">
        <v>30</v>
      </c>
      <c r="E521" s="13" t="s">
        <v>1670</v>
      </c>
      <c r="F521" s="13" t="s">
        <v>1671</v>
      </c>
      <c r="G521" s="26" t="s">
        <v>40</v>
      </c>
      <c r="H521" s="13">
        <v>4253</v>
      </c>
      <c r="I521" s="39"/>
      <c r="J521" s="14">
        <f t="shared" si="79"/>
        <v>680.48</v>
      </c>
      <c r="K521" s="39"/>
      <c r="L521" s="39"/>
      <c r="M521" s="37">
        <f t="shared" si="78"/>
        <v>680.48</v>
      </c>
      <c r="N521" s="39"/>
      <c r="O521" s="39"/>
      <c r="P521" s="39"/>
      <c r="Q521" s="37"/>
      <c r="R521" s="37"/>
      <c r="S521" s="47">
        <v>1</v>
      </c>
      <c r="T521" s="14">
        <f t="shared" si="80"/>
        <v>680.48</v>
      </c>
      <c r="U521" s="37" t="s">
        <v>250</v>
      </c>
      <c r="V521" s="49">
        <f t="shared" ref="V521:V530" si="81">(MID(U521,8,4)-LEFT(U521,4))*12+RIGHT(U521,2)-MID(U521,5,2)+1</f>
        <v>2</v>
      </c>
    </row>
    <row r="522" ht="24.9" customHeight="1" spans="1:22">
      <c r="A522" s="12">
        <v>517</v>
      </c>
      <c r="B522" s="29" t="s">
        <v>1672</v>
      </c>
      <c r="C522" s="22" t="s">
        <v>1673</v>
      </c>
      <c r="D522" s="22" t="s">
        <v>37</v>
      </c>
      <c r="E522" s="13" t="s">
        <v>1674</v>
      </c>
      <c r="F522" s="17" t="s">
        <v>1675</v>
      </c>
      <c r="G522" s="26" t="s">
        <v>40</v>
      </c>
      <c r="H522" s="13">
        <v>4253</v>
      </c>
      <c r="I522" s="39"/>
      <c r="J522" s="14">
        <f t="shared" si="79"/>
        <v>680.48</v>
      </c>
      <c r="K522" s="39"/>
      <c r="L522" s="39"/>
      <c r="M522" s="37">
        <f t="shared" si="78"/>
        <v>680.48</v>
      </c>
      <c r="N522" s="39"/>
      <c r="O522" s="39"/>
      <c r="P522" s="39"/>
      <c r="Q522" s="37"/>
      <c r="R522" s="37"/>
      <c r="S522" s="47">
        <v>1</v>
      </c>
      <c r="T522" s="14">
        <f t="shared" si="80"/>
        <v>680.48</v>
      </c>
      <c r="U522" s="37" t="s">
        <v>406</v>
      </c>
      <c r="V522" s="49">
        <f t="shared" si="81"/>
        <v>3</v>
      </c>
    </row>
    <row r="523" ht="24.9" customHeight="1" spans="1:22">
      <c r="A523" s="12">
        <v>518</v>
      </c>
      <c r="B523" s="29"/>
      <c r="C523" s="22" t="s">
        <v>1676</v>
      </c>
      <c r="D523" s="22" t="s">
        <v>30</v>
      </c>
      <c r="E523" s="13" t="s">
        <v>1677</v>
      </c>
      <c r="F523" s="17" t="s">
        <v>1678</v>
      </c>
      <c r="G523" s="26" t="s">
        <v>40</v>
      </c>
      <c r="H523" s="13">
        <v>4253</v>
      </c>
      <c r="I523" s="39"/>
      <c r="J523" s="14">
        <f t="shared" si="79"/>
        <v>680.48</v>
      </c>
      <c r="K523" s="39"/>
      <c r="L523" s="39"/>
      <c r="M523" s="37">
        <f t="shared" si="78"/>
        <v>680.48</v>
      </c>
      <c r="N523" s="39"/>
      <c r="O523" s="39"/>
      <c r="P523" s="39"/>
      <c r="Q523" s="37"/>
      <c r="R523" s="37"/>
      <c r="S523" s="47">
        <v>1</v>
      </c>
      <c r="T523" s="14">
        <f t="shared" si="80"/>
        <v>680.48</v>
      </c>
      <c r="U523" s="37" t="s">
        <v>406</v>
      </c>
      <c r="V523" s="49">
        <f t="shared" si="81"/>
        <v>3</v>
      </c>
    </row>
    <row r="524" ht="24.9" customHeight="1" spans="1:22">
      <c r="A524" s="12">
        <v>519</v>
      </c>
      <c r="B524" s="29"/>
      <c r="C524" s="22" t="s">
        <v>1679</v>
      </c>
      <c r="D524" s="22" t="s">
        <v>37</v>
      </c>
      <c r="E524" s="13" t="s">
        <v>1680</v>
      </c>
      <c r="F524" s="17" t="s">
        <v>1681</v>
      </c>
      <c r="G524" s="26" t="s">
        <v>40</v>
      </c>
      <c r="H524" s="13">
        <v>4253</v>
      </c>
      <c r="I524" s="39"/>
      <c r="J524" s="14">
        <f t="shared" si="79"/>
        <v>680.48</v>
      </c>
      <c r="K524" s="39"/>
      <c r="L524" s="39"/>
      <c r="M524" s="37">
        <f t="shared" si="78"/>
        <v>680.48</v>
      </c>
      <c r="N524" s="39"/>
      <c r="O524" s="39"/>
      <c r="P524" s="39"/>
      <c r="Q524" s="37"/>
      <c r="R524" s="37"/>
      <c r="S524" s="47">
        <v>1</v>
      </c>
      <c r="T524" s="14">
        <f t="shared" si="80"/>
        <v>680.48</v>
      </c>
      <c r="U524" s="37" t="s">
        <v>406</v>
      </c>
      <c r="V524" s="49">
        <f t="shared" si="81"/>
        <v>3</v>
      </c>
    </row>
    <row r="525" ht="24.9" customHeight="1" spans="1:22">
      <c r="A525" s="12">
        <v>520</v>
      </c>
      <c r="B525" s="29"/>
      <c r="C525" s="22" t="s">
        <v>1682</v>
      </c>
      <c r="D525" s="22" t="s">
        <v>30</v>
      </c>
      <c r="E525" s="13" t="s">
        <v>1683</v>
      </c>
      <c r="F525" s="13" t="s">
        <v>1684</v>
      </c>
      <c r="G525" s="26" t="s">
        <v>40</v>
      </c>
      <c r="H525" s="13">
        <v>4300</v>
      </c>
      <c r="I525" s="39"/>
      <c r="J525" s="14">
        <f t="shared" si="79"/>
        <v>688</v>
      </c>
      <c r="K525" s="39"/>
      <c r="L525" s="39"/>
      <c r="M525" s="37">
        <f t="shared" si="78"/>
        <v>688</v>
      </c>
      <c r="N525" s="39"/>
      <c r="O525" s="39"/>
      <c r="P525" s="39"/>
      <c r="Q525" s="37"/>
      <c r="R525" s="37"/>
      <c r="S525" s="47">
        <v>1</v>
      </c>
      <c r="T525" s="14">
        <f t="shared" si="80"/>
        <v>688</v>
      </c>
      <c r="U525" s="37" t="s">
        <v>406</v>
      </c>
      <c r="V525" s="49">
        <f t="shared" si="81"/>
        <v>3</v>
      </c>
    </row>
    <row r="526" ht="24.9" customHeight="1" spans="1:22">
      <c r="A526" s="12">
        <v>521</v>
      </c>
      <c r="B526" s="29"/>
      <c r="C526" s="22" t="s">
        <v>1685</v>
      </c>
      <c r="D526" s="22" t="s">
        <v>37</v>
      </c>
      <c r="E526" s="13" t="s">
        <v>1686</v>
      </c>
      <c r="F526" s="13" t="s">
        <v>1687</v>
      </c>
      <c r="G526" s="26" t="s">
        <v>40</v>
      </c>
      <c r="H526" s="13">
        <v>4300</v>
      </c>
      <c r="I526" s="39"/>
      <c r="J526" s="14">
        <f t="shared" si="79"/>
        <v>688</v>
      </c>
      <c r="K526" s="39"/>
      <c r="L526" s="39"/>
      <c r="M526" s="37">
        <f t="shared" si="78"/>
        <v>688</v>
      </c>
      <c r="N526" s="39"/>
      <c r="O526" s="39"/>
      <c r="P526" s="39"/>
      <c r="Q526" s="37"/>
      <c r="R526" s="37"/>
      <c r="S526" s="47">
        <v>1</v>
      </c>
      <c r="T526" s="14">
        <f t="shared" si="80"/>
        <v>688</v>
      </c>
      <c r="U526" s="37" t="s">
        <v>406</v>
      </c>
      <c r="V526" s="49">
        <f t="shared" si="81"/>
        <v>3</v>
      </c>
    </row>
    <row r="527" ht="24.9" customHeight="1" spans="1:22">
      <c r="A527" s="12">
        <v>522</v>
      </c>
      <c r="B527" s="29"/>
      <c r="C527" s="22" t="s">
        <v>740</v>
      </c>
      <c r="D527" s="22" t="s">
        <v>37</v>
      </c>
      <c r="E527" s="13" t="s">
        <v>1688</v>
      </c>
      <c r="F527" s="13" t="s">
        <v>1689</v>
      </c>
      <c r="G527" s="26" t="s">
        <v>40</v>
      </c>
      <c r="H527" s="13">
        <v>4253</v>
      </c>
      <c r="I527" s="39"/>
      <c r="J527" s="14">
        <f t="shared" si="79"/>
        <v>680.48</v>
      </c>
      <c r="K527" s="39"/>
      <c r="L527" s="39"/>
      <c r="M527" s="37">
        <f t="shared" si="78"/>
        <v>680.48</v>
      </c>
      <c r="N527" s="39"/>
      <c r="O527" s="39"/>
      <c r="P527" s="39"/>
      <c r="Q527" s="37"/>
      <c r="R527" s="37"/>
      <c r="S527" s="47">
        <v>1</v>
      </c>
      <c r="T527" s="14">
        <f t="shared" si="80"/>
        <v>680.48</v>
      </c>
      <c r="U527" s="37" t="s">
        <v>406</v>
      </c>
      <c r="V527" s="49">
        <f t="shared" si="81"/>
        <v>3</v>
      </c>
    </row>
    <row r="528" ht="24.9" customHeight="1" spans="1:22">
      <c r="A528" s="12">
        <v>523</v>
      </c>
      <c r="B528" s="29"/>
      <c r="C528" s="67" t="s">
        <v>1690</v>
      </c>
      <c r="D528" s="67" t="s">
        <v>37</v>
      </c>
      <c r="E528" s="16" t="s">
        <v>1691</v>
      </c>
      <c r="F528" s="16" t="s">
        <v>1692</v>
      </c>
      <c r="G528" s="68" t="s">
        <v>40</v>
      </c>
      <c r="H528" s="16">
        <v>4253</v>
      </c>
      <c r="I528" s="73"/>
      <c r="J528" s="28">
        <f t="shared" si="79"/>
        <v>680.48</v>
      </c>
      <c r="K528" s="73"/>
      <c r="L528" s="73"/>
      <c r="M528" s="74">
        <f t="shared" si="78"/>
        <v>680.48</v>
      </c>
      <c r="N528" s="73"/>
      <c r="O528" s="73"/>
      <c r="P528" s="73"/>
      <c r="Q528" s="74"/>
      <c r="R528" s="74"/>
      <c r="S528" s="79">
        <v>1</v>
      </c>
      <c r="T528" s="28">
        <f t="shared" si="80"/>
        <v>680.48</v>
      </c>
      <c r="U528" s="37" t="s">
        <v>406</v>
      </c>
      <c r="V528" s="49">
        <f t="shared" si="81"/>
        <v>3</v>
      </c>
    </row>
    <row r="529" ht="24.9" customHeight="1" spans="1:22">
      <c r="A529" s="12">
        <v>524</v>
      </c>
      <c r="B529" s="14" t="s">
        <v>1693</v>
      </c>
      <c r="C529" s="22" t="s">
        <v>1694</v>
      </c>
      <c r="D529" s="22" t="s">
        <v>37</v>
      </c>
      <c r="E529" s="13" t="s">
        <v>1695</v>
      </c>
      <c r="F529" s="16" t="s">
        <v>1696</v>
      </c>
      <c r="G529" s="26" t="s">
        <v>40</v>
      </c>
      <c r="H529" s="13">
        <v>4253</v>
      </c>
      <c r="I529" s="75"/>
      <c r="J529" s="14">
        <f t="shared" si="79"/>
        <v>680.48</v>
      </c>
      <c r="K529" s="75"/>
      <c r="L529" s="75"/>
      <c r="M529" s="76">
        <f t="shared" si="78"/>
        <v>680.48</v>
      </c>
      <c r="N529" s="75"/>
      <c r="O529" s="75"/>
      <c r="P529" s="75"/>
      <c r="Q529" s="76"/>
      <c r="R529" s="76"/>
      <c r="S529" s="47">
        <v>1</v>
      </c>
      <c r="T529" s="14">
        <f t="shared" si="80"/>
        <v>680.48</v>
      </c>
      <c r="U529" s="37" t="s">
        <v>130</v>
      </c>
      <c r="V529" s="49">
        <f t="shared" si="81"/>
        <v>11</v>
      </c>
    </row>
    <row r="530" ht="24.9" customHeight="1" spans="1:22">
      <c r="A530" s="12">
        <v>525</v>
      </c>
      <c r="B530" s="30" t="s">
        <v>1697</v>
      </c>
      <c r="C530" s="69" t="s">
        <v>1698</v>
      </c>
      <c r="D530" s="69" t="s">
        <v>37</v>
      </c>
      <c r="E530" s="19" t="s">
        <v>1699</v>
      </c>
      <c r="F530" s="16" t="s">
        <v>1700</v>
      </c>
      <c r="G530" s="70" t="s">
        <v>40</v>
      </c>
      <c r="H530" s="19">
        <v>4253</v>
      </c>
      <c r="I530" s="77"/>
      <c r="J530" s="30">
        <f t="shared" si="79"/>
        <v>680.48</v>
      </c>
      <c r="K530" s="77"/>
      <c r="L530" s="77"/>
      <c r="M530" s="78">
        <f t="shared" si="78"/>
        <v>680.48</v>
      </c>
      <c r="N530" s="77"/>
      <c r="O530" s="77"/>
      <c r="P530" s="77"/>
      <c r="Q530" s="78"/>
      <c r="R530" s="78"/>
      <c r="S530" s="80">
        <v>1</v>
      </c>
      <c r="T530" s="30">
        <f t="shared" si="80"/>
        <v>680.48</v>
      </c>
      <c r="U530" s="37" t="s">
        <v>406</v>
      </c>
      <c r="V530" s="49">
        <f t="shared" si="81"/>
        <v>3</v>
      </c>
    </row>
    <row r="531" ht="24.9" customHeight="1" spans="1:22">
      <c r="A531" s="12">
        <v>526</v>
      </c>
      <c r="B531" s="28" t="s">
        <v>1701</v>
      </c>
      <c r="C531" s="13" t="s">
        <v>1702</v>
      </c>
      <c r="D531" s="14" t="s">
        <v>30</v>
      </c>
      <c r="E531" s="15" t="s">
        <v>1703</v>
      </c>
      <c r="F531" s="16" t="s">
        <v>1704</v>
      </c>
      <c r="G531" s="26" t="s">
        <v>40</v>
      </c>
      <c r="H531" s="53">
        <v>5726</v>
      </c>
      <c r="I531" s="39"/>
      <c r="J531" s="14">
        <f t="shared" si="79"/>
        <v>916.16</v>
      </c>
      <c r="K531" s="39"/>
      <c r="L531" s="39"/>
      <c r="M531" s="37">
        <f t="shared" si="78"/>
        <v>916.16</v>
      </c>
      <c r="N531" s="39"/>
      <c r="O531" s="39"/>
      <c r="P531" s="39"/>
      <c r="Q531" s="37"/>
      <c r="R531" s="37"/>
      <c r="S531" s="47">
        <v>1</v>
      </c>
      <c r="T531" s="14">
        <f t="shared" si="80"/>
        <v>916.16</v>
      </c>
      <c r="U531" s="37" t="s">
        <v>82</v>
      </c>
      <c r="V531" s="49">
        <f>(MID(U531,8,4)-LEFT(U531,4))*12+RIGHT(U531,2)-MID(U531,5,2)+1-12</f>
        <v>24</v>
      </c>
    </row>
    <row r="532" ht="24.9" customHeight="1" spans="1:22">
      <c r="A532" s="12">
        <v>527</v>
      </c>
      <c r="B532" s="30"/>
      <c r="C532" s="13" t="s">
        <v>1705</v>
      </c>
      <c r="D532" s="13" t="s">
        <v>30</v>
      </c>
      <c r="E532" s="15" t="s">
        <v>1706</v>
      </c>
      <c r="F532" s="16" t="s">
        <v>1707</v>
      </c>
      <c r="G532" s="26" t="s">
        <v>40</v>
      </c>
      <c r="H532" s="53">
        <v>5726</v>
      </c>
      <c r="I532" s="39"/>
      <c r="J532" s="14">
        <f t="shared" si="79"/>
        <v>916.16</v>
      </c>
      <c r="K532" s="39"/>
      <c r="L532" s="39"/>
      <c r="M532" s="37">
        <f t="shared" si="78"/>
        <v>916.16</v>
      </c>
      <c r="N532" s="39"/>
      <c r="O532" s="39"/>
      <c r="P532" s="39"/>
      <c r="Q532" s="37"/>
      <c r="R532" s="37"/>
      <c r="S532" s="47">
        <v>1</v>
      </c>
      <c r="T532" s="14">
        <f t="shared" si="80"/>
        <v>916.16</v>
      </c>
      <c r="U532" s="37" t="s">
        <v>82</v>
      </c>
      <c r="V532" s="49">
        <f>(MID(U532,8,4)-LEFT(U532,4))*12+RIGHT(U532,2)-MID(U532,5,2)+1-16</f>
        <v>20</v>
      </c>
    </row>
    <row r="533" ht="24.9" customHeight="1" spans="1:22">
      <c r="A533" s="12">
        <v>528</v>
      </c>
      <c r="B533" s="28" t="s">
        <v>1708</v>
      </c>
      <c r="C533" s="71" t="s">
        <v>1709</v>
      </c>
      <c r="D533" s="14" t="s">
        <v>37</v>
      </c>
      <c r="E533" s="15" t="s">
        <v>1710</v>
      </c>
      <c r="F533" s="16" t="s">
        <v>1711</v>
      </c>
      <c r="G533" s="26" t="s">
        <v>40</v>
      </c>
      <c r="H533" s="13">
        <v>4253</v>
      </c>
      <c r="I533" s="39"/>
      <c r="J533" s="14">
        <f t="shared" si="79"/>
        <v>680.48</v>
      </c>
      <c r="K533" s="39"/>
      <c r="L533" s="39"/>
      <c r="M533" s="37">
        <f t="shared" si="78"/>
        <v>680.48</v>
      </c>
      <c r="N533" s="39"/>
      <c r="O533" s="39"/>
      <c r="P533" s="39"/>
      <c r="Q533" s="37"/>
      <c r="R533" s="37"/>
      <c r="S533" s="47">
        <v>1</v>
      </c>
      <c r="T533" s="14">
        <f t="shared" si="80"/>
        <v>680.48</v>
      </c>
      <c r="U533" s="37" t="s">
        <v>250</v>
      </c>
      <c r="V533" s="49">
        <f t="shared" ref="V533:V554" si="82">(MID(U533,8,4)-LEFT(U533,4))*12+RIGHT(U533,2)-MID(U533,5,2)+1</f>
        <v>2</v>
      </c>
    </row>
    <row r="534" ht="24.9" customHeight="1" spans="1:22">
      <c r="A534" s="12">
        <v>529</v>
      </c>
      <c r="B534" s="29"/>
      <c r="C534" s="71" t="s">
        <v>1712</v>
      </c>
      <c r="D534" s="14" t="s">
        <v>30</v>
      </c>
      <c r="E534" s="15" t="s">
        <v>1713</v>
      </c>
      <c r="F534" s="16" t="s">
        <v>1714</v>
      </c>
      <c r="G534" s="26" t="s">
        <v>40</v>
      </c>
      <c r="H534" s="13">
        <v>4253</v>
      </c>
      <c r="I534" s="39"/>
      <c r="J534" s="14">
        <f t="shared" si="79"/>
        <v>680.48</v>
      </c>
      <c r="K534" s="39"/>
      <c r="L534" s="39"/>
      <c r="M534" s="37">
        <f t="shared" si="78"/>
        <v>680.48</v>
      </c>
      <c r="N534" s="39"/>
      <c r="O534" s="39"/>
      <c r="P534" s="39"/>
      <c r="Q534" s="37"/>
      <c r="R534" s="37"/>
      <c r="S534" s="47">
        <v>1</v>
      </c>
      <c r="T534" s="14">
        <f t="shared" si="80"/>
        <v>680.48</v>
      </c>
      <c r="U534" s="37" t="s">
        <v>250</v>
      </c>
      <c r="V534" s="49">
        <f t="shared" si="82"/>
        <v>2</v>
      </c>
    </row>
    <row r="535" ht="24.9" customHeight="1" spans="1:22">
      <c r="A535" s="12">
        <v>530</v>
      </c>
      <c r="B535" s="29"/>
      <c r="C535" s="71" t="s">
        <v>1715</v>
      </c>
      <c r="D535" s="14" t="s">
        <v>30</v>
      </c>
      <c r="E535" s="15" t="s">
        <v>1716</v>
      </c>
      <c r="F535" s="16" t="s">
        <v>1717</v>
      </c>
      <c r="G535" s="26" t="s">
        <v>40</v>
      </c>
      <c r="H535" s="13">
        <v>4253</v>
      </c>
      <c r="I535" s="39"/>
      <c r="J535" s="14">
        <f t="shared" si="79"/>
        <v>680.48</v>
      </c>
      <c r="K535" s="39"/>
      <c r="L535" s="39"/>
      <c r="M535" s="37">
        <f t="shared" si="78"/>
        <v>680.48</v>
      </c>
      <c r="N535" s="39"/>
      <c r="O535" s="39"/>
      <c r="P535" s="39"/>
      <c r="Q535" s="37"/>
      <c r="R535" s="37"/>
      <c r="S535" s="47">
        <v>1</v>
      </c>
      <c r="T535" s="14">
        <f t="shared" si="80"/>
        <v>680.48</v>
      </c>
      <c r="U535" s="37" t="s">
        <v>250</v>
      </c>
      <c r="V535" s="49">
        <f t="shared" si="82"/>
        <v>2</v>
      </c>
    </row>
    <row r="536" ht="24.9" customHeight="1" spans="1:22">
      <c r="A536" s="12">
        <v>531</v>
      </c>
      <c r="B536" s="29"/>
      <c r="C536" s="71" t="s">
        <v>1718</v>
      </c>
      <c r="D536" s="14" t="s">
        <v>30</v>
      </c>
      <c r="E536" s="15" t="s">
        <v>1719</v>
      </c>
      <c r="F536" s="16" t="s">
        <v>1720</v>
      </c>
      <c r="G536" s="26" t="s">
        <v>40</v>
      </c>
      <c r="H536" s="13">
        <v>4253</v>
      </c>
      <c r="I536" s="39"/>
      <c r="J536" s="14">
        <f t="shared" si="79"/>
        <v>680.48</v>
      </c>
      <c r="K536" s="39"/>
      <c r="L536" s="39"/>
      <c r="M536" s="37">
        <f t="shared" si="78"/>
        <v>680.48</v>
      </c>
      <c r="N536" s="39"/>
      <c r="O536" s="39"/>
      <c r="P536" s="39"/>
      <c r="Q536" s="37"/>
      <c r="R536" s="37"/>
      <c r="S536" s="47">
        <v>1</v>
      </c>
      <c r="T536" s="14">
        <f t="shared" si="80"/>
        <v>680.48</v>
      </c>
      <c r="U536" s="37" t="s">
        <v>250</v>
      </c>
      <c r="V536" s="49">
        <f t="shared" si="82"/>
        <v>2</v>
      </c>
    </row>
    <row r="537" ht="24.9" customHeight="1" spans="1:22">
      <c r="A537" s="12">
        <v>532</v>
      </c>
      <c r="B537" s="29"/>
      <c r="C537" s="71" t="s">
        <v>1721</v>
      </c>
      <c r="D537" s="14" t="s">
        <v>30</v>
      </c>
      <c r="E537" s="15" t="s">
        <v>1722</v>
      </c>
      <c r="F537" s="16" t="s">
        <v>1723</v>
      </c>
      <c r="G537" s="26" t="s">
        <v>40</v>
      </c>
      <c r="H537" s="13">
        <v>4253</v>
      </c>
      <c r="I537" s="39"/>
      <c r="J537" s="14">
        <f t="shared" si="79"/>
        <v>680.48</v>
      </c>
      <c r="K537" s="39"/>
      <c r="L537" s="39"/>
      <c r="M537" s="37">
        <f t="shared" si="78"/>
        <v>680.48</v>
      </c>
      <c r="N537" s="39"/>
      <c r="O537" s="39"/>
      <c r="P537" s="39"/>
      <c r="Q537" s="37"/>
      <c r="R537" s="37"/>
      <c r="S537" s="47">
        <v>1</v>
      </c>
      <c r="T537" s="14">
        <f t="shared" si="80"/>
        <v>680.48</v>
      </c>
      <c r="U537" s="37" t="s">
        <v>250</v>
      </c>
      <c r="V537" s="49">
        <f t="shared" si="82"/>
        <v>2</v>
      </c>
    </row>
    <row r="538" ht="24.9" customHeight="1" spans="1:22">
      <c r="A538" s="12">
        <v>533</v>
      </c>
      <c r="B538" s="29"/>
      <c r="C538" s="71" t="s">
        <v>1724</v>
      </c>
      <c r="D538" s="14" t="s">
        <v>30</v>
      </c>
      <c r="E538" s="15" t="s">
        <v>1725</v>
      </c>
      <c r="F538" s="16" t="s">
        <v>1726</v>
      </c>
      <c r="G538" s="26" t="s">
        <v>40</v>
      </c>
      <c r="H538" s="13">
        <v>4253</v>
      </c>
      <c r="I538" s="39"/>
      <c r="J538" s="14">
        <f t="shared" si="79"/>
        <v>680.48</v>
      </c>
      <c r="K538" s="39"/>
      <c r="L538" s="39"/>
      <c r="M538" s="37">
        <f t="shared" si="78"/>
        <v>680.48</v>
      </c>
      <c r="N538" s="39"/>
      <c r="O538" s="39"/>
      <c r="P538" s="39"/>
      <c r="Q538" s="37"/>
      <c r="R538" s="37"/>
      <c r="S538" s="47">
        <v>1</v>
      </c>
      <c r="T538" s="14">
        <f t="shared" si="80"/>
        <v>680.48</v>
      </c>
      <c r="U538" s="37" t="s">
        <v>250</v>
      </c>
      <c r="V538" s="49">
        <f t="shared" si="82"/>
        <v>2</v>
      </c>
    </row>
    <row r="539" ht="24.9" customHeight="1" spans="1:22">
      <c r="A539" s="12">
        <v>534</v>
      </c>
      <c r="B539" s="29"/>
      <c r="C539" s="71" t="s">
        <v>1727</v>
      </c>
      <c r="D539" s="14" t="s">
        <v>30</v>
      </c>
      <c r="E539" s="15" t="s">
        <v>1728</v>
      </c>
      <c r="F539" s="16" t="s">
        <v>1729</v>
      </c>
      <c r="G539" s="26" t="s">
        <v>40</v>
      </c>
      <c r="H539" s="13">
        <v>4253</v>
      </c>
      <c r="I539" s="39"/>
      <c r="J539" s="14">
        <f t="shared" si="79"/>
        <v>680.48</v>
      </c>
      <c r="K539" s="39"/>
      <c r="L539" s="39"/>
      <c r="M539" s="37">
        <f t="shared" si="78"/>
        <v>680.48</v>
      </c>
      <c r="N539" s="39"/>
      <c r="O539" s="39"/>
      <c r="P539" s="39"/>
      <c r="Q539" s="37"/>
      <c r="R539" s="37"/>
      <c r="S539" s="47">
        <v>1</v>
      </c>
      <c r="T539" s="14">
        <f t="shared" si="80"/>
        <v>680.48</v>
      </c>
      <c r="U539" s="37" t="s">
        <v>250</v>
      </c>
      <c r="V539" s="49">
        <f t="shared" si="82"/>
        <v>2</v>
      </c>
    </row>
    <row r="540" ht="24.9" customHeight="1" spans="1:22">
      <c r="A540" s="12">
        <v>535</v>
      </c>
      <c r="B540" s="29"/>
      <c r="C540" s="71" t="s">
        <v>1730</v>
      </c>
      <c r="D540" s="14" t="s">
        <v>30</v>
      </c>
      <c r="E540" s="15" t="s">
        <v>1731</v>
      </c>
      <c r="F540" s="16" t="s">
        <v>1732</v>
      </c>
      <c r="G540" s="26" t="s">
        <v>40</v>
      </c>
      <c r="H540" s="13">
        <v>4253</v>
      </c>
      <c r="I540" s="39"/>
      <c r="J540" s="14">
        <f t="shared" si="79"/>
        <v>680.48</v>
      </c>
      <c r="K540" s="39"/>
      <c r="L540" s="39"/>
      <c r="M540" s="37">
        <f t="shared" si="78"/>
        <v>680.48</v>
      </c>
      <c r="N540" s="39"/>
      <c r="O540" s="39"/>
      <c r="P540" s="39"/>
      <c r="Q540" s="37"/>
      <c r="R540" s="37"/>
      <c r="S540" s="47">
        <v>1</v>
      </c>
      <c r="T540" s="14">
        <f t="shared" si="80"/>
        <v>680.48</v>
      </c>
      <c r="U540" s="37" t="s">
        <v>250</v>
      </c>
      <c r="V540" s="49">
        <f t="shared" si="82"/>
        <v>2</v>
      </c>
    </row>
    <row r="541" ht="24.9" customHeight="1" spans="1:22">
      <c r="A541" s="12">
        <v>536</v>
      </c>
      <c r="B541" s="29"/>
      <c r="C541" s="71" t="s">
        <v>1733</v>
      </c>
      <c r="D541" s="14" t="s">
        <v>30</v>
      </c>
      <c r="E541" s="15" t="s">
        <v>1734</v>
      </c>
      <c r="F541" s="16" t="s">
        <v>1735</v>
      </c>
      <c r="G541" s="26" t="s">
        <v>40</v>
      </c>
      <c r="H541" s="13">
        <v>4253</v>
      </c>
      <c r="I541" s="39"/>
      <c r="J541" s="14">
        <f t="shared" si="79"/>
        <v>680.48</v>
      </c>
      <c r="K541" s="39"/>
      <c r="L541" s="39"/>
      <c r="M541" s="37">
        <f t="shared" si="78"/>
        <v>680.48</v>
      </c>
      <c r="N541" s="39"/>
      <c r="O541" s="39"/>
      <c r="P541" s="39"/>
      <c r="Q541" s="37"/>
      <c r="R541" s="37"/>
      <c r="S541" s="47">
        <v>1</v>
      </c>
      <c r="T541" s="14">
        <f t="shared" si="80"/>
        <v>680.48</v>
      </c>
      <c r="U541" s="37" t="s">
        <v>250</v>
      </c>
      <c r="V541" s="49">
        <f t="shared" si="82"/>
        <v>2</v>
      </c>
    </row>
    <row r="542" ht="24.9" customHeight="1" spans="1:22">
      <c r="A542" s="12">
        <v>537</v>
      </c>
      <c r="B542" s="29"/>
      <c r="C542" s="71" t="s">
        <v>1736</v>
      </c>
      <c r="D542" s="14" t="s">
        <v>30</v>
      </c>
      <c r="E542" s="15" t="s">
        <v>1737</v>
      </c>
      <c r="F542" s="16" t="s">
        <v>1738</v>
      </c>
      <c r="G542" s="26" t="s">
        <v>40</v>
      </c>
      <c r="H542" s="13">
        <v>4253</v>
      </c>
      <c r="I542" s="39"/>
      <c r="J542" s="14">
        <f t="shared" si="79"/>
        <v>680.48</v>
      </c>
      <c r="K542" s="39"/>
      <c r="L542" s="39"/>
      <c r="M542" s="37">
        <f t="shared" si="78"/>
        <v>680.48</v>
      </c>
      <c r="N542" s="39"/>
      <c r="O542" s="39"/>
      <c r="P542" s="39"/>
      <c r="Q542" s="37"/>
      <c r="R542" s="37"/>
      <c r="S542" s="47">
        <v>1</v>
      </c>
      <c r="T542" s="14">
        <f t="shared" si="80"/>
        <v>680.48</v>
      </c>
      <c r="U542" s="37" t="s">
        <v>250</v>
      </c>
      <c r="V542" s="49">
        <f t="shared" si="82"/>
        <v>2</v>
      </c>
    </row>
    <row r="543" ht="24.9" customHeight="1" spans="1:22">
      <c r="A543" s="12">
        <v>538</v>
      </c>
      <c r="B543" s="29"/>
      <c r="C543" s="71" t="s">
        <v>1739</v>
      </c>
      <c r="D543" s="14" t="s">
        <v>37</v>
      </c>
      <c r="E543" s="15" t="s">
        <v>1740</v>
      </c>
      <c r="F543" s="16" t="s">
        <v>1741</v>
      </c>
      <c r="G543" s="26" t="s">
        <v>40</v>
      </c>
      <c r="H543" s="13">
        <v>4253</v>
      </c>
      <c r="I543" s="39"/>
      <c r="J543" s="14">
        <f t="shared" si="79"/>
        <v>680.48</v>
      </c>
      <c r="K543" s="39"/>
      <c r="L543" s="39"/>
      <c r="M543" s="37">
        <f t="shared" si="78"/>
        <v>680.48</v>
      </c>
      <c r="N543" s="39"/>
      <c r="O543" s="39"/>
      <c r="P543" s="39"/>
      <c r="Q543" s="37"/>
      <c r="R543" s="37"/>
      <c r="S543" s="47">
        <v>1</v>
      </c>
      <c r="T543" s="14">
        <f t="shared" si="80"/>
        <v>680.48</v>
      </c>
      <c r="U543" s="37" t="s">
        <v>250</v>
      </c>
      <c r="V543" s="49">
        <f t="shared" si="82"/>
        <v>2</v>
      </c>
    </row>
    <row r="544" ht="24.9" customHeight="1" spans="1:22">
      <c r="A544" s="12">
        <v>539</v>
      </c>
      <c r="B544" s="29"/>
      <c r="C544" s="71" t="s">
        <v>1742</v>
      </c>
      <c r="D544" s="14" t="s">
        <v>30</v>
      </c>
      <c r="E544" s="15" t="s">
        <v>1743</v>
      </c>
      <c r="F544" s="16" t="s">
        <v>1744</v>
      </c>
      <c r="G544" s="26" t="s">
        <v>40</v>
      </c>
      <c r="H544" s="13">
        <v>4253</v>
      </c>
      <c r="I544" s="39"/>
      <c r="J544" s="14">
        <f t="shared" si="79"/>
        <v>680.48</v>
      </c>
      <c r="K544" s="39"/>
      <c r="L544" s="39"/>
      <c r="M544" s="37">
        <f t="shared" si="78"/>
        <v>680.48</v>
      </c>
      <c r="N544" s="39"/>
      <c r="O544" s="39"/>
      <c r="P544" s="39"/>
      <c r="Q544" s="37"/>
      <c r="R544" s="37"/>
      <c r="S544" s="47">
        <v>1</v>
      </c>
      <c r="T544" s="14">
        <f t="shared" si="80"/>
        <v>680.48</v>
      </c>
      <c r="U544" s="37" t="s">
        <v>250</v>
      </c>
      <c r="V544" s="49">
        <f t="shared" si="82"/>
        <v>2</v>
      </c>
    </row>
    <row r="545" ht="24.9" customHeight="1" spans="1:22">
      <c r="A545" s="12">
        <v>540</v>
      </c>
      <c r="B545" s="29"/>
      <c r="C545" s="71" t="s">
        <v>1745</v>
      </c>
      <c r="D545" s="14" t="s">
        <v>37</v>
      </c>
      <c r="E545" s="15" t="s">
        <v>1746</v>
      </c>
      <c r="F545" s="16" t="s">
        <v>1747</v>
      </c>
      <c r="G545" s="26" t="s">
        <v>40</v>
      </c>
      <c r="H545" s="13">
        <v>4253</v>
      </c>
      <c r="I545" s="39"/>
      <c r="J545" s="14">
        <f t="shared" si="79"/>
        <v>680.48</v>
      </c>
      <c r="K545" s="39"/>
      <c r="L545" s="39"/>
      <c r="M545" s="37">
        <f t="shared" si="78"/>
        <v>680.48</v>
      </c>
      <c r="N545" s="39"/>
      <c r="O545" s="39"/>
      <c r="P545" s="39"/>
      <c r="Q545" s="37"/>
      <c r="R545" s="37"/>
      <c r="S545" s="47">
        <v>1</v>
      </c>
      <c r="T545" s="14">
        <f t="shared" si="80"/>
        <v>680.48</v>
      </c>
      <c r="U545" s="37" t="s">
        <v>250</v>
      </c>
      <c r="V545" s="49">
        <f t="shared" si="82"/>
        <v>2</v>
      </c>
    </row>
    <row r="546" ht="24.9" customHeight="1" spans="1:22">
      <c r="A546" s="12">
        <v>541</v>
      </c>
      <c r="B546" s="29"/>
      <c r="C546" s="71" t="s">
        <v>1748</v>
      </c>
      <c r="D546" s="14" t="s">
        <v>37</v>
      </c>
      <c r="E546" s="15" t="s">
        <v>1749</v>
      </c>
      <c r="F546" s="16" t="s">
        <v>1750</v>
      </c>
      <c r="G546" s="26" t="s">
        <v>40</v>
      </c>
      <c r="H546" s="13">
        <v>4253</v>
      </c>
      <c r="I546" s="39"/>
      <c r="J546" s="14">
        <f t="shared" si="79"/>
        <v>680.48</v>
      </c>
      <c r="K546" s="39"/>
      <c r="L546" s="39"/>
      <c r="M546" s="37">
        <f t="shared" si="78"/>
        <v>680.48</v>
      </c>
      <c r="N546" s="39"/>
      <c r="O546" s="39"/>
      <c r="P546" s="39"/>
      <c r="Q546" s="37"/>
      <c r="R546" s="37"/>
      <c r="S546" s="47">
        <v>1</v>
      </c>
      <c r="T546" s="14">
        <f t="shared" si="80"/>
        <v>680.48</v>
      </c>
      <c r="U546" s="37" t="s">
        <v>250</v>
      </c>
      <c r="V546" s="49">
        <f t="shared" si="82"/>
        <v>2</v>
      </c>
    </row>
    <row r="547" ht="24.9" customHeight="1" spans="1:22">
      <c r="A547" s="12">
        <v>542</v>
      </c>
      <c r="B547" s="29"/>
      <c r="C547" s="71" t="s">
        <v>1751</v>
      </c>
      <c r="D547" s="14" t="s">
        <v>37</v>
      </c>
      <c r="E547" s="15" t="s">
        <v>1752</v>
      </c>
      <c r="F547" s="16" t="s">
        <v>1753</v>
      </c>
      <c r="G547" s="26" t="s">
        <v>40</v>
      </c>
      <c r="H547" s="13">
        <v>4253</v>
      </c>
      <c r="I547" s="39"/>
      <c r="J547" s="14">
        <f t="shared" si="79"/>
        <v>680.48</v>
      </c>
      <c r="K547" s="39"/>
      <c r="L547" s="39"/>
      <c r="M547" s="37">
        <f t="shared" si="78"/>
        <v>680.48</v>
      </c>
      <c r="N547" s="39"/>
      <c r="O547" s="39"/>
      <c r="P547" s="39"/>
      <c r="Q547" s="37"/>
      <c r="R547" s="37"/>
      <c r="S547" s="47">
        <v>1</v>
      </c>
      <c r="T547" s="14">
        <f t="shared" si="80"/>
        <v>680.48</v>
      </c>
      <c r="U547" s="37" t="s">
        <v>250</v>
      </c>
      <c r="V547" s="49">
        <f t="shared" si="82"/>
        <v>2</v>
      </c>
    </row>
    <row r="548" ht="24.9" customHeight="1" spans="1:22">
      <c r="A548" s="12">
        <v>543</v>
      </c>
      <c r="B548" s="29"/>
      <c r="C548" s="71" t="s">
        <v>1754</v>
      </c>
      <c r="D548" s="14" t="s">
        <v>37</v>
      </c>
      <c r="E548" s="15" t="s">
        <v>1755</v>
      </c>
      <c r="F548" s="16" t="s">
        <v>1756</v>
      </c>
      <c r="G548" s="26" t="s">
        <v>40</v>
      </c>
      <c r="H548" s="13">
        <v>4253</v>
      </c>
      <c r="I548" s="39"/>
      <c r="J548" s="14">
        <f t="shared" si="79"/>
        <v>680.48</v>
      </c>
      <c r="K548" s="39"/>
      <c r="L548" s="39"/>
      <c r="M548" s="37">
        <f t="shared" si="78"/>
        <v>680.48</v>
      </c>
      <c r="N548" s="39"/>
      <c r="O548" s="39"/>
      <c r="P548" s="39"/>
      <c r="Q548" s="37"/>
      <c r="R548" s="37"/>
      <c r="S548" s="47">
        <v>1</v>
      </c>
      <c r="T548" s="14">
        <f t="shared" si="80"/>
        <v>680.48</v>
      </c>
      <c r="U548" s="37" t="s">
        <v>250</v>
      </c>
      <c r="V548" s="49">
        <f t="shared" si="82"/>
        <v>2</v>
      </c>
    </row>
    <row r="549" ht="24.9" customHeight="1" spans="1:22">
      <c r="A549" s="12">
        <v>544</v>
      </c>
      <c r="B549" s="29"/>
      <c r="C549" s="71" t="s">
        <v>1757</v>
      </c>
      <c r="D549" s="14" t="s">
        <v>37</v>
      </c>
      <c r="E549" s="15" t="s">
        <v>1758</v>
      </c>
      <c r="F549" s="16" t="s">
        <v>1759</v>
      </c>
      <c r="G549" s="26" t="s">
        <v>40</v>
      </c>
      <c r="H549" s="13">
        <v>4253</v>
      </c>
      <c r="I549" s="39"/>
      <c r="J549" s="14">
        <f t="shared" si="79"/>
        <v>680.48</v>
      </c>
      <c r="K549" s="39"/>
      <c r="L549" s="39"/>
      <c r="M549" s="37">
        <f t="shared" si="78"/>
        <v>680.48</v>
      </c>
      <c r="N549" s="39"/>
      <c r="O549" s="39"/>
      <c r="P549" s="39"/>
      <c r="Q549" s="37"/>
      <c r="R549" s="37"/>
      <c r="S549" s="47">
        <v>1</v>
      </c>
      <c r="T549" s="14">
        <f t="shared" si="80"/>
        <v>680.48</v>
      </c>
      <c r="U549" s="37" t="s">
        <v>250</v>
      </c>
      <c r="V549" s="49">
        <f t="shared" si="82"/>
        <v>2</v>
      </c>
    </row>
    <row r="550" ht="24.9" customHeight="1" spans="1:22">
      <c r="A550" s="12">
        <v>545</v>
      </c>
      <c r="B550" s="29"/>
      <c r="C550" s="71" t="s">
        <v>1760</v>
      </c>
      <c r="D550" s="14" t="s">
        <v>30</v>
      </c>
      <c r="E550" s="15" t="s">
        <v>1761</v>
      </c>
      <c r="F550" s="16" t="s">
        <v>1762</v>
      </c>
      <c r="G550" s="26" t="s">
        <v>40</v>
      </c>
      <c r="H550" s="13">
        <v>4253</v>
      </c>
      <c r="I550" s="39"/>
      <c r="J550" s="14">
        <f t="shared" si="79"/>
        <v>680.48</v>
      </c>
      <c r="K550" s="39"/>
      <c r="L550" s="39"/>
      <c r="M550" s="37">
        <f t="shared" si="78"/>
        <v>680.48</v>
      </c>
      <c r="N550" s="39"/>
      <c r="O550" s="39"/>
      <c r="P550" s="39"/>
      <c r="Q550" s="37"/>
      <c r="R550" s="37"/>
      <c r="S550" s="47">
        <v>1</v>
      </c>
      <c r="T550" s="14">
        <f t="shared" si="80"/>
        <v>680.48</v>
      </c>
      <c r="U550" s="37" t="s">
        <v>250</v>
      </c>
      <c r="V550" s="49">
        <f t="shared" si="82"/>
        <v>2</v>
      </c>
    </row>
    <row r="551" ht="24.9" customHeight="1" spans="1:22">
      <c r="A551" s="12">
        <v>546</v>
      </c>
      <c r="B551" s="29"/>
      <c r="C551" s="71" t="s">
        <v>1763</v>
      </c>
      <c r="D551" s="14" t="s">
        <v>30</v>
      </c>
      <c r="E551" s="15" t="s">
        <v>1764</v>
      </c>
      <c r="F551" s="16" t="s">
        <v>1765</v>
      </c>
      <c r="G551" s="26" t="s">
        <v>40</v>
      </c>
      <c r="H551" s="13">
        <v>4253</v>
      </c>
      <c r="I551" s="39"/>
      <c r="J551" s="14">
        <f t="shared" si="79"/>
        <v>680.48</v>
      </c>
      <c r="K551" s="39"/>
      <c r="L551" s="39"/>
      <c r="M551" s="37">
        <f t="shared" si="78"/>
        <v>680.48</v>
      </c>
      <c r="N551" s="39"/>
      <c r="O551" s="39"/>
      <c r="P551" s="39"/>
      <c r="Q551" s="37"/>
      <c r="R551" s="37"/>
      <c r="S551" s="47">
        <v>1</v>
      </c>
      <c r="T551" s="14">
        <f t="shared" si="80"/>
        <v>680.48</v>
      </c>
      <c r="U551" s="37" t="s">
        <v>250</v>
      </c>
      <c r="V551" s="49">
        <f t="shared" si="82"/>
        <v>2</v>
      </c>
    </row>
    <row r="552" ht="24.9" customHeight="1" spans="1:22">
      <c r="A552" s="12">
        <v>547</v>
      </c>
      <c r="B552" s="29"/>
      <c r="C552" s="71" t="s">
        <v>1766</v>
      </c>
      <c r="D552" s="14" t="s">
        <v>37</v>
      </c>
      <c r="E552" s="15" t="s">
        <v>1767</v>
      </c>
      <c r="F552" s="16" t="s">
        <v>1768</v>
      </c>
      <c r="G552" s="26" t="s">
        <v>40</v>
      </c>
      <c r="H552" s="13">
        <v>4253</v>
      </c>
      <c r="I552" s="39"/>
      <c r="J552" s="14">
        <f t="shared" si="79"/>
        <v>680.48</v>
      </c>
      <c r="K552" s="39"/>
      <c r="L552" s="39"/>
      <c r="M552" s="37">
        <f t="shared" si="78"/>
        <v>680.48</v>
      </c>
      <c r="N552" s="39"/>
      <c r="O552" s="39"/>
      <c r="P552" s="39"/>
      <c r="Q552" s="37"/>
      <c r="R552" s="37"/>
      <c r="S552" s="47">
        <v>1</v>
      </c>
      <c r="T552" s="14">
        <f t="shared" si="80"/>
        <v>680.48</v>
      </c>
      <c r="U552" s="37" t="s">
        <v>250</v>
      </c>
      <c r="V552" s="49">
        <f t="shared" si="82"/>
        <v>2</v>
      </c>
    </row>
    <row r="553" ht="24.9" customHeight="1" spans="1:22">
      <c r="A553" s="12">
        <v>548</v>
      </c>
      <c r="B553" s="29"/>
      <c r="C553" s="71" t="s">
        <v>1769</v>
      </c>
      <c r="D553" s="71" t="s">
        <v>30</v>
      </c>
      <c r="E553" s="15" t="s">
        <v>1770</v>
      </c>
      <c r="F553" s="15" t="s">
        <v>1771</v>
      </c>
      <c r="G553" s="26" t="s">
        <v>40</v>
      </c>
      <c r="H553" s="13">
        <v>4253</v>
      </c>
      <c r="I553" s="39"/>
      <c r="J553" s="14">
        <f t="shared" si="79"/>
        <v>680.48</v>
      </c>
      <c r="K553" s="39"/>
      <c r="L553" s="39"/>
      <c r="M553" s="37">
        <f t="shared" si="78"/>
        <v>680.48</v>
      </c>
      <c r="N553" s="39"/>
      <c r="O553" s="39"/>
      <c r="P553" s="39"/>
      <c r="Q553" s="37"/>
      <c r="R553" s="37"/>
      <c r="S553" s="47">
        <v>1</v>
      </c>
      <c r="T553" s="14">
        <f t="shared" si="80"/>
        <v>680.48</v>
      </c>
      <c r="U553" s="37" t="s">
        <v>250</v>
      </c>
      <c r="V553" s="49">
        <f t="shared" si="82"/>
        <v>2</v>
      </c>
    </row>
    <row r="554" ht="24.9" customHeight="1" spans="1:22">
      <c r="A554" s="12">
        <v>549</v>
      </c>
      <c r="B554" s="29"/>
      <c r="C554" s="71" t="s">
        <v>1772</v>
      </c>
      <c r="D554" s="71" t="s">
        <v>30</v>
      </c>
      <c r="E554" s="15" t="s">
        <v>1773</v>
      </c>
      <c r="F554" s="15" t="s">
        <v>1774</v>
      </c>
      <c r="G554" s="26" t="s">
        <v>40</v>
      </c>
      <c r="H554" s="13">
        <v>4253</v>
      </c>
      <c r="I554" s="39"/>
      <c r="J554" s="14">
        <f t="shared" si="79"/>
        <v>680.48</v>
      </c>
      <c r="K554" s="39"/>
      <c r="L554" s="39"/>
      <c r="M554" s="37">
        <f t="shared" si="78"/>
        <v>680.48</v>
      </c>
      <c r="N554" s="39"/>
      <c r="O554" s="39"/>
      <c r="P554" s="39"/>
      <c r="Q554" s="37"/>
      <c r="R554" s="37"/>
      <c r="S554" s="47">
        <v>1</v>
      </c>
      <c r="T554" s="14">
        <f t="shared" si="80"/>
        <v>680.48</v>
      </c>
      <c r="U554" s="37" t="s">
        <v>250</v>
      </c>
      <c r="V554" s="49">
        <f t="shared" si="82"/>
        <v>2</v>
      </c>
    </row>
    <row r="555" ht="24.9" customHeight="1" spans="1:22">
      <c r="A555" s="12">
        <v>550</v>
      </c>
      <c r="B555" s="29"/>
      <c r="C555" s="71" t="s">
        <v>1775</v>
      </c>
      <c r="D555" s="71" t="s">
        <v>37</v>
      </c>
      <c r="E555" s="15" t="s">
        <v>1776</v>
      </c>
      <c r="F555" s="15" t="s">
        <v>1777</v>
      </c>
      <c r="G555" s="26" t="s">
        <v>40</v>
      </c>
      <c r="H555" s="13">
        <v>4253</v>
      </c>
      <c r="I555" s="39"/>
      <c r="J555" s="14">
        <f t="shared" si="79"/>
        <v>680.48</v>
      </c>
      <c r="K555" s="39"/>
      <c r="L555" s="39"/>
      <c r="M555" s="37">
        <f t="shared" si="78"/>
        <v>680.48</v>
      </c>
      <c r="N555" s="39"/>
      <c r="O555" s="39"/>
      <c r="P555" s="39"/>
      <c r="Q555" s="37"/>
      <c r="R555" s="37"/>
      <c r="S555" s="47">
        <v>1</v>
      </c>
      <c r="T555" s="14">
        <f t="shared" si="80"/>
        <v>680.48</v>
      </c>
      <c r="U555" s="37" t="s">
        <v>123</v>
      </c>
      <c r="V555" s="49">
        <f>(MID(U555,8,4)-LEFT(U555,4))*12+RIGHT(U555,2)-MID(U555,5,2)+1-4</f>
        <v>11</v>
      </c>
    </row>
    <row r="556" ht="24.9" customHeight="1" spans="1:22">
      <c r="A556" s="12">
        <v>551</v>
      </c>
      <c r="B556" s="29"/>
      <c r="C556" s="71" t="s">
        <v>1778</v>
      </c>
      <c r="D556" s="71" t="s">
        <v>30</v>
      </c>
      <c r="E556" s="15" t="s">
        <v>1779</v>
      </c>
      <c r="F556" s="15" t="s">
        <v>1765</v>
      </c>
      <c r="G556" s="26" t="s">
        <v>40</v>
      </c>
      <c r="H556" s="13">
        <v>4253</v>
      </c>
      <c r="I556" s="39"/>
      <c r="J556" s="14">
        <f t="shared" si="79"/>
        <v>680.48</v>
      </c>
      <c r="K556" s="39"/>
      <c r="L556" s="39"/>
      <c r="M556" s="37">
        <f t="shared" si="78"/>
        <v>680.48</v>
      </c>
      <c r="N556" s="39"/>
      <c r="O556" s="39"/>
      <c r="P556" s="39"/>
      <c r="Q556" s="37"/>
      <c r="R556" s="37"/>
      <c r="S556" s="47">
        <v>1</v>
      </c>
      <c r="T556" s="14">
        <f t="shared" si="80"/>
        <v>680.48</v>
      </c>
      <c r="U556" s="37" t="s">
        <v>45</v>
      </c>
      <c r="V556" s="49">
        <f t="shared" ref="V556:V584" si="83">(MID(U556,8,4)-LEFT(U556,4))*12+RIGHT(U556,2)-MID(U556,5,2)+1</f>
        <v>14</v>
      </c>
    </row>
    <row r="557" ht="24.9" customHeight="1" spans="1:22">
      <c r="A557" s="12">
        <v>552</v>
      </c>
      <c r="B557" s="29"/>
      <c r="C557" s="71" t="s">
        <v>1780</v>
      </c>
      <c r="D557" s="71" t="s">
        <v>30</v>
      </c>
      <c r="E557" s="15" t="s">
        <v>1781</v>
      </c>
      <c r="F557" s="15" t="s">
        <v>1782</v>
      </c>
      <c r="G557" s="26" t="s">
        <v>40</v>
      </c>
      <c r="H557" s="13">
        <v>4253</v>
      </c>
      <c r="I557" s="39"/>
      <c r="J557" s="14">
        <f t="shared" si="79"/>
        <v>680.48</v>
      </c>
      <c r="K557" s="39"/>
      <c r="L557" s="39"/>
      <c r="M557" s="37">
        <f t="shared" si="78"/>
        <v>680.48</v>
      </c>
      <c r="N557" s="39"/>
      <c r="O557" s="39"/>
      <c r="P557" s="39"/>
      <c r="Q557" s="37"/>
      <c r="R557" s="37"/>
      <c r="S557" s="47">
        <v>1</v>
      </c>
      <c r="T557" s="14">
        <f t="shared" si="80"/>
        <v>680.48</v>
      </c>
      <c r="U557" s="37" t="s">
        <v>250</v>
      </c>
      <c r="V557" s="49">
        <f t="shared" si="83"/>
        <v>2</v>
      </c>
    </row>
    <row r="558" ht="24.9" customHeight="1" spans="1:22">
      <c r="A558" s="12">
        <v>553</v>
      </c>
      <c r="B558" s="29"/>
      <c r="C558" s="71" t="s">
        <v>1783</v>
      </c>
      <c r="D558" s="71" t="s">
        <v>30</v>
      </c>
      <c r="E558" s="15" t="s">
        <v>1784</v>
      </c>
      <c r="F558" s="15" t="s">
        <v>1785</v>
      </c>
      <c r="G558" s="26" t="s">
        <v>40</v>
      </c>
      <c r="H558" s="13">
        <v>4253</v>
      </c>
      <c r="I558" s="39"/>
      <c r="J558" s="14">
        <f t="shared" si="79"/>
        <v>680.48</v>
      </c>
      <c r="K558" s="39"/>
      <c r="L558" s="39"/>
      <c r="M558" s="37">
        <f t="shared" si="78"/>
        <v>680.48</v>
      </c>
      <c r="N558" s="39"/>
      <c r="O558" s="39"/>
      <c r="P558" s="39"/>
      <c r="Q558" s="37"/>
      <c r="R558" s="37"/>
      <c r="S558" s="47">
        <v>1</v>
      </c>
      <c r="T558" s="14">
        <f t="shared" si="80"/>
        <v>680.48</v>
      </c>
      <c r="U558" s="37" t="s">
        <v>250</v>
      </c>
      <c r="V558" s="49">
        <f t="shared" si="83"/>
        <v>2</v>
      </c>
    </row>
    <row r="559" ht="24.9" customHeight="1" spans="1:22">
      <c r="A559" s="12">
        <v>554</v>
      </c>
      <c r="B559" s="29"/>
      <c r="C559" s="71" t="s">
        <v>1786</v>
      </c>
      <c r="D559" s="71" t="s">
        <v>30</v>
      </c>
      <c r="E559" s="15" t="s">
        <v>1787</v>
      </c>
      <c r="F559" s="15" t="s">
        <v>1788</v>
      </c>
      <c r="G559" s="26" t="s">
        <v>40</v>
      </c>
      <c r="H559" s="13">
        <v>7000</v>
      </c>
      <c r="I559" s="39"/>
      <c r="J559" s="14">
        <f t="shared" si="79"/>
        <v>1120</v>
      </c>
      <c r="K559" s="39"/>
      <c r="L559" s="39"/>
      <c r="M559" s="37">
        <f t="shared" si="78"/>
        <v>1120</v>
      </c>
      <c r="N559" s="39"/>
      <c r="O559" s="39"/>
      <c r="P559" s="39"/>
      <c r="Q559" s="37"/>
      <c r="R559" s="37"/>
      <c r="S559" s="47">
        <v>1</v>
      </c>
      <c r="T559" s="14">
        <f t="shared" si="80"/>
        <v>1120</v>
      </c>
      <c r="U559" s="37" t="s">
        <v>56</v>
      </c>
      <c r="V559" s="49">
        <f t="shared" si="83"/>
        <v>1</v>
      </c>
    </row>
    <row r="560" ht="24.9" customHeight="1" spans="1:22">
      <c r="A560" s="12">
        <v>555</v>
      </c>
      <c r="B560" s="28" t="s">
        <v>1789</v>
      </c>
      <c r="C560" s="71" t="s">
        <v>1790</v>
      </c>
      <c r="D560" s="71" t="s">
        <v>30</v>
      </c>
      <c r="E560" s="13" t="s">
        <v>1791</v>
      </c>
      <c r="F560" s="15" t="s">
        <v>1792</v>
      </c>
      <c r="G560" s="26" t="s">
        <v>40</v>
      </c>
      <c r="H560" s="13">
        <v>4253</v>
      </c>
      <c r="I560" s="39"/>
      <c r="J560" s="14">
        <f t="shared" si="79"/>
        <v>680.48</v>
      </c>
      <c r="K560" s="39"/>
      <c r="L560" s="39"/>
      <c r="M560" s="37">
        <f t="shared" si="78"/>
        <v>680.48</v>
      </c>
      <c r="N560" s="39"/>
      <c r="O560" s="39"/>
      <c r="P560" s="39"/>
      <c r="Q560" s="37"/>
      <c r="R560" s="37"/>
      <c r="S560" s="47">
        <v>1</v>
      </c>
      <c r="T560" s="14">
        <f t="shared" si="80"/>
        <v>680.48</v>
      </c>
      <c r="U560" s="37" t="s">
        <v>250</v>
      </c>
      <c r="V560" s="49">
        <f t="shared" si="83"/>
        <v>2</v>
      </c>
    </row>
    <row r="561" ht="24.9" customHeight="1" spans="1:22">
      <c r="A561" s="12">
        <v>556</v>
      </c>
      <c r="B561" s="30"/>
      <c r="C561" s="71" t="s">
        <v>1793</v>
      </c>
      <c r="D561" s="71" t="s">
        <v>37</v>
      </c>
      <c r="E561" s="13" t="s">
        <v>1794</v>
      </c>
      <c r="F561" s="15" t="s">
        <v>1795</v>
      </c>
      <c r="G561" s="26" t="s">
        <v>33</v>
      </c>
      <c r="H561" s="14">
        <v>4253</v>
      </c>
      <c r="I561" s="14">
        <v>7089</v>
      </c>
      <c r="J561" s="14">
        <f t="shared" si="79"/>
        <v>680.48</v>
      </c>
      <c r="K561" s="14">
        <f>I561*0.09</f>
        <v>638.01</v>
      </c>
      <c r="L561" s="14">
        <f>ROUND(H561*0.005,2)</f>
        <v>21.27</v>
      </c>
      <c r="M561" s="37">
        <f t="shared" si="78"/>
        <v>1339.76</v>
      </c>
      <c r="N561" s="14">
        <f>H561*0.08</f>
        <v>340.24</v>
      </c>
      <c r="O561" s="14">
        <f>I561*0.02</f>
        <v>141.78</v>
      </c>
      <c r="P561" s="14">
        <f>L561</f>
        <v>21.27</v>
      </c>
      <c r="Q561" s="37">
        <f>N561+O561+P561</f>
        <v>503.29</v>
      </c>
      <c r="R561" s="37"/>
      <c r="S561" s="47">
        <v>1</v>
      </c>
      <c r="T561" s="14">
        <f t="shared" si="80"/>
        <v>1843.05</v>
      </c>
      <c r="U561" s="37" t="s">
        <v>250</v>
      </c>
      <c r="V561" s="49">
        <f t="shared" si="83"/>
        <v>2</v>
      </c>
    </row>
    <row r="562" ht="24.9" customHeight="1" spans="1:22">
      <c r="A562" s="12">
        <v>557</v>
      </c>
      <c r="B562" s="29" t="s">
        <v>1796</v>
      </c>
      <c r="C562" s="71" t="s">
        <v>1797</v>
      </c>
      <c r="D562" s="71" t="s">
        <v>37</v>
      </c>
      <c r="E562" s="13" t="s">
        <v>1798</v>
      </c>
      <c r="F562" s="15" t="s">
        <v>1799</v>
      </c>
      <c r="G562" s="26" t="s">
        <v>40</v>
      </c>
      <c r="H562" s="13">
        <v>4500</v>
      </c>
      <c r="I562" s="13"/>
      <c r="J562" s="14">
        <f t="shared" si="79"/>
        <v>720</v>
      </c>
      <c r="K562" s="14"/>
      <c r="L562" s="14"/>
      <c r="M562" s="14">
        <f t="shared" si="78"/>
        <v>720</v>
      </c>
      <c r="N562" s="14"/>
      <c r="O562" s="14"/>
      <c r="P562" s="14"/>
      <c r="Q562" s="37"/>
      <c r="R562" s="37"/>
      <c r="S562" s="47">
        <v>1</v>
      </c>
      <c r="T562" s="14">
        <f t="shared" si="80"/>
        <v>720</v>
      </c>
      <c r="U562" s="37" t="s">
        <v>250</v>
      </c>
      <c r="V562" s="49">
        <f t="shared" si="83"/>
        <v>2</v>
      </c>
    </row>
    <row r="563" ht="24.9" customHeight="1" spans="1:22">
      <c r="A563" s="12">
        <v>558</v>
      </c>
      <c r="B563" s="72"/>
      <c r="C563" s="71" t="s">
        <v>1800</v>
      </c>
      <c r="D563" s="71" t="s">
        <v>37</v>
      </c>
      <c r="E563" s="13" t="s">
        <v>1801</v>
      </c>
      <c r="F563" s="15" t="s">
        <v>1802</v>
      </c>
      <c r="G563" s="26" t="s">
        <v>40</v>
      </c>
      <c r="H563" s="13">
        <v>4500</v>
      </c>
      <c r="I563" s="13"/>
      <c r="J563" s="14">
        <f t="shared" si="79"/>
        <v>720</v>
      </c>
      <c r="K563" s="14"/>
      <c r="L563" s="14"/>
      <c r="M563" s="14">
        <f t="shared" si="78"/>
        <v>720</v>
      </c>
      <c r="N563" s="14"/>
      <c r="O563" s="14"/>
      <c r="P563" s="14"/>
      <c r="Q563" s="37"/>
      <c r="R563" s="37"/>
      <c r="S563" s="47">
        <v>1</v>
      </c>
      <c r="T563" s="14">
        <f t="shared" si="80"/>
        <v>720</v>
      </c>
      <c r="U563" s="37" t="s">
        <v>250</v>
      </c>
      <c r="V563" s="49">
        <f t="shared" si="83"/>
        <v>2</v>
      </c>
    </row>
    <row r="564" ht="24.9" customHeight="1" spans="1:22">
      <c r="A564" s="12">
        <v>559</v>
      </c>
      <c r="B564" s="30" t="s">
        <v>1803</v>
      </c>
      <c r="C564" s="71" t="s">
        <v>1804</v>
      </c>
      <c r="D564" s="71" t="s">
        <v>37</v>
      </c>
      <c r="E564" s="13" t="s">
        <v>1805</v>
      </c>
      <c r="F564" s="15" t="s">
        <v>1806</v>
      </c>
      <c r="G564" s="26" t="s">
        <v>40</v>
      </c>
      <c r="H564" s="13">
        <v>4253</v>
      </c>
      <c r="I564" s="13"/>
      <c r="J564" s="14">
        <f t="shared" si="79"/>
        <v>680.48</v>
      </c>
      <c r="K564" s="14"/>
      <c r="L564" s="14"/>
      <c r="M564" s="14">
        <f t="shared" si="78"/>
        <v>680.48</v>
      </c>
      <c r="N564" s="14"/>
      <c r="O564" s="14"/>
      <c r="P564" s="14"/>
      <c r="Q564" s="37"/>
      <c r="R564" s="37"/>
      <c r="S564" s="47">
        <v>1</v>
      </c>
      <c r="T564" s="14">
        <f t="shared" si="80"/>
        <v>680.48</v>
      </c>
      <c r="U564" s="37" t="s">
        <v>250</v>
      </c>
      <c r="V564" s="49">
        <f t="shared" si="83"/>
        <v>2</v>
      </c>
    </row>
    <row r="565" ht="24.9" customHeight="1" spans="1:22">
      <c r="A565" s="12">
        <v>560</v>
      </c>
      <c r="B565" s="29" t="s">
        <v>1807</v>
      </c>
      <c r="C565" s="71" t="s">
        <v>1808</v>
      </c>
      <c r="D565" s="71" t="s">
        <v>30</v>
      </c>
      <c r="E565" s="13" t="s">
        <v>1809</v>
      </c>
      <c r="F565" s="15" t="s">
        <v>1810</v>
      </c>
      <c r="G565" s="26" t="s">
        <v>40</v>
      </c>
      <c r="H565" s="13">
        <v>4253</v>
      </c>
      <c r="I565" s="13"/>
      <c r="J565" s="14">
        <f t="shared" si="79"/>
        <v>680.48</v>
      </c>
      <c r="K565" s="14"/>
      <c r="L565" s="14"/>
      <c r="M565" s="14">
        <f t="shared" si="78"/>
        <v>680.48</v>
      </c>
      <c r="N565" s="14"/>
      <c r="O565" s="14"/>
      <c r="P565" s="14"/>
      <c r="Q565" s="37"/>
      <c r="R565" s="37"/>
      <c r="S565" s="47">
        <v>1</v>
      </c>
      <c r="T565" s="14">
        <f t="shared" si="80"/>
        <v>680.48</v>
      </c>
      <c r="U565" s="37" t="s">
        <v>250</v>
      </c>
      <c r="V565" s="49">
        <f t="shared" si="83"/>
        <v>2</v>
      </c>
    </row>
    <row r="566" ht="24.9" customHeight="1" spans="1:22">
      <c r="A566" s="12">
        <v>561</v>
      </c>
      <c r="B566" s="30"/>
      <c r="C566" s="71" t="s">
        <v>1811</v>
      </c>
      <c r="D566" s="71" t="s">
        <v>37</v>
      </c>
      <c r="E566" s="13" t="s">
        <v>1812</v>
      </c>
      <c r="F566" s="15" t="s">
        <v>1813</v>
      </c>
      <c r="G566" s="26" t="s">
        <v>40</v>
      </c>
      <c r="H566" s="13">
        <v>4253</v>
      </c>
      <c r="I566" s="13"/>
      <c r="J566" s="14">
        <f t="shared" si="79"/>
        <v>680.48</v>
      </c>
      <c r="K566" s="14"/>
      <c r="L566" s="14"/>
      <c r="M566" s="14">
        <f t="shared" si="78"/>
        <v>680.48</v>
      </c>
      <c r="N566" s="14"/>
      <c r="O566" s="14"/>
      <c r="P566" s="14"/>
      <c r="Q566" s="37"/>
      <c r="R566" s="37"/>
      <c r="S566" s="47">
        <v>1</v>
      </c>
      <c r="T566" s="14">
        <f t="shared" si="80"/>
        <v>680.48</v>
      </c>
      <c r="U566" s="37" t="s">
        <v>250</v>
      </c>
      <c r="V566" s="49">
        <f t="shared" si="83"/>
        <v>2</v>
      </c>
    </row>
    <row r="567" ht="24.9" customHeight="1" spans="1:22">
      <c r="A567" s="12">
        <v>562</v>
      </c>
      <c r="B567" s="29" t="s">
        <v>1814</v>
      </c>
      <c r="C567" s="71" t="s">
        <v>1815</v>
      </c>
      <c r="D567" s="71" t="s">
        <v>30</v>
      </c>
      <c r="E567" s="13" t="s">
        <v>1816</v>
      </c>
      <c r="F567" s="15" t="s">
        <v>1817</v>
      </c>
      <c r="G567" s="26" t="s">
        <v>40</v>
      </c>
      <c r="H567" s="13">
        <v>5998</v>
      </c>
      <c r="I567" s="13"/>
      <c r="J567" s="14">
        <f t="shared" si="79"/>
        <v>959.68</v>
      </c>
      <c r="K567" s="14"/>
      <c r="L567" s="14"/>
      <c r="M567" s="14">
        <f t="shared" si="78"/>
        <v>959.68</v>
      </c>
      <c r="N567" s="14"/>
      <c r="O567" s="14"/>
      <c r="P567" s="14"/>
      <c r="Q567" s="37"/>
      <c r="R567" s="37"/>
      <c r="S567" s="47">
        <v>1</v>
      </c>
      <c r="T567" s="14">
        <f t="shared" si="80"/>
        <v>959.68</v>
      </c>
      <c r="U567" s="37" t="s">
        <v>250</v>
      </c>
      <c r="V567" s="49">
        <f t="shared" si="83"/>
        <v>2</v>
      </c>
    </row>
    <row r="568" ht="24.9" customHeight="1" spans="1:22">
      <c r="A568" s="12">
        <v>563</v>
      </c>
      <c r="B568" s="29"/>
      <c r="C568" s="71" t="s">
        <v>1818</v>
      </c>
      <c r="D568" s="71" t="s">
        <v>30</v>
      </c>
      <c r="E568" s="13" t="s">
        <v>176</v>
      </c>
      <c r="F568" s="15" t="s">
        <v>1819</v>
      </c>
      <c r="G568" s="26" t="s">
        <v>40</v>
      </c>
      <c r="H568" s="13">
        <v>5000</v>
      </c>
      <c r="I568" s="13"/>
      <c r="J568" s="14">
        <f t="shared" si="79"/>
        <v>800</v>
      </c>
      <c r="K568" s="14"/>
      <c r="L568" s="14"/>
      <c r="M568" s="14">
        <f t="shared" si="78"/>
        <v>800</v>
      </c>
      <c r="N568" s="14"/>
      <c r="O568" s="14"/>
      <c r="P568" s="14"/>
      <c r="Q568" s="37"/>
      <c r="R568" s="37"/>
      <c r="S568" s="47">
        <v>1</v>
      </c>
      <c r="T568" s="14">
        <f t="shared" si="80"/>
        <v>800</v>
      </c>
      <c r="U568" s="37" t="s">
        <v>250</v>
      </c>
      <c r="V568" s="49">
        <f t="shared" si="83"/>
        <v>2</v>
      </c>
    </row>
    <row r="569" ht="24.9" customHeight="1" spans="1:22">
      <c r="A569" s="12">
        <v>564</v>
      </c>
      <c r="B569" s="29"/>
      <c r="C569" s="71" t="s">
        <v>1820</v>
      </c>
      <c r="D569" s="71" t="s">
        <v>30</v>
      </c>
      <c r="E569" s="13" t="s">
        <v>1821</v>
      </c>
      <c r="F569" s="15" t="s">
        <v>1822</v>
      </c>
      <c r="G569" s="26" t="s">
        <v>40</v>
      </c>
      <c r="H569" s="13">
        <v>4253</v>
      </c>
      <c r="I569" s="13"/>
      <c r="J569" s="14">
        <f t="shared" si="79"/>
        <v>680.48</v>
      </c>
      <c r="K569" s="14"/>
      <c r="L569" s="14"/>
      <c r="M569" s="14">
        <f t="shared" si="78"/>
        <v>680.48</v>
      </c>
      <c r="N569" s="14"/>
      <c r="O569" s="14"/>
      <c r="P569" s="14"/>
      <c r="Q569" s="37"/>
      <c r="R569" s="37"/>
      <c r="S569" s="47">
        <v>1</v>
      </c>
      <c r="T569" s="14">
        <f t="shared" si="80"/>
        <v>680.48</v>
      </c>
      <c r="U569" s="37" t="s">
        <v>250</v>
      </c>
      <c r="V569" s="49">
        <f t="shared" si="83"/>
        <v>2</v>
      </c>
    </row>
    <row r="570" ht="24.9" customHeight="1" spans="1:22">
      <c r="A570" s="12">
        <v>565</v>
      </c>
      <c r="B570" s="29"/>
      <c r="C570" s="71" t="s">
        <v>1823</v>
      </c>
      <c r="D570" s="71" t="s">
        <v>30</v>
      </c>
      <c r="E570" s="13" t="s">
        <v>1824</v>
      </c>
      <c r="F570" s="15" t="s">
        <v>1825</v>
      </c>
      <c r="G570" s="26" t="s">
        <v>40</v>
      </c>
      <c r="H570" s="13">
        <v>4253</v>
      </c>
      <c r="I570" s="13"/>
      <c r="J570" s="14">
        <f t="shared" si="79"/>
        <v>680.48</v>
      </c>
      <c r="K570" s="14"/>
      <c r="L570" s="14"/>
      <c r="M570" s="14">
        <f t="shared" si="78"/>
        <v>680.48</v>
      </c>
      <c r="N570" s="14"/>
      <c r="O570" s="14"/>
      <c r="P570" s="14"/>
      <c r="Q570" s="37"/>
      <c r="R570" s="37"/>
      <c r="S570" s="47">
        <v>1</v>
      </c>
      <c r="T570" s="14">
        <f t="shared" si="80"/>
        <v>680.48</v>
      </c>
      <c r="U570" s="37" t="s">
        <v>250</v>
      </c>
      <c r="V570" s="49">
        <f t="shared" si="83"/>
        <v>2</v>
      </c>
    </row>
    <row r="571" ht="24.9" customHeight="1" spans="1:22">
      <c r="A571" s="12">
        <v>566</v>
      </c>
      <c r="B571" s="29"/>
      <c r="C571" s="71" t="s">
        <v>1826</v>
      </c>
      <c r="D571" s="71" t="s">
        <v>30</v>
      </c>
      <c r="E571" s="13" t="s">
        <v>1827</v>
      </c>
      <c r="F571" s="15" t="s">
        <v>1828</v>
      </c>
      <c r="G571" s="26" t="s">
        <v>40</v>
      </c>
      <c r="H571" s="13">
        <v>4253</v>
      </c>
      <c r="I571" s="13"/>
      <c r="J571" s="14">
        <f t="shared" si="79"/>
        <v>680.48</v>
      </c>
      <c r="K571" s="14"/>
      <c r="L571" s="14"/>
      <c r="M571" s="14">
        <f t="shared" si="78"/>
        <v>680.48</v>
      </c>
      <c r="N571" s="14"/>
      <c r="O571" s="14"/>
      <c r="P571" s="14"/>
      <c r="Q571" s="37"/>
      <c r="R571" s="37"/>
      <c r="S571" s="47">
        <v>1</v>
      </c>
      <c r="T571" s="14">
        <f t="shared" si="80"/>
        <v>680.48</v>
      </c>
      <c r="U571" s="37" t="s">
        <v>250</v>
      </c>
      <c r="V571" s="49">
        <f t="shared" si="83"/>
        <v>2</v>
      </c>
    </row>
    <row r="572" ht="24.9" customHeight="1" spans="1:22">
      <c r="A572" s="12">
        <v>567</v>
      </c>
      <c r="B572" s="29"/>
      <c r="C572" s="71" t="s">
        <v>1829</v>
      </c>
      <c r="D572" s="71" t="s">
        <v>30</v>
      </c>
      <c r="E572" s="13" t="s">
        <v>1830</v>
      </c>
      <c r="F572" s="15" t="s">
        <v>1831</v>
      </c>
      <c r="G572" s="26" t="s">
        <v>40</v>
      </c>
      <c r="H572" s="13">
        <v>4253</v>
      </c>
      <c r="I572" s="13"/>
      <c r="J572" s="14">
        <f t="shared" si="79"/>
        <v>680.48</v>
      </c>
      <c r="K572" s="14"/>
      <c r="L572" s="14"/>
      <c r="M572" s="14">
        <f t="shared" si="78"/>
        <v>680.48</v>
      </c>
      <c r="N572" s="14"/>
      <c r="O572" s="14"/>
      <c r="P572" s="14"/>
      <c r="Q572" s="37"/>
      <c r="R572" s="37"/>
      <c r="S572" s="47">
        <v>1</v>
      </c>
      <c r="T572" s="14">
        <f t="shared" si="80"/>
        <v>680.48</v>
      </c>
      <c r="U572" s="37" t="s">
        <v>250</v>
      </c>
      <c r="V572" s="49">
        <f t="shared" si="83"/>
        <v>2</v>
      </c>
    </row>
    <row r="573" ht="24.9" customHeight="1" spans="1:22">
      <c r="A573" s="12">
        <v>568</v>
      </c>
      <c r="B573" s="29"/>
      <c r="C573" s="71" t="s">
        <v>1832</v>
      </c>
      <c r="D573" s="71" t="s">
        <v>30</v>
      </c>
      <c r="E573" s="13" t="s">
        <v>1833</v>
      </c>
      <c r="F573" s="15" t="s">
        <v>1834</v>
      </c>
      <c r="G573" s="26" t="s">
        <v>40</v>
      </c>
      <c r="H573" s="13">
        <v>4253</v>
      </c>
      <c r="I573" s="13"/>
      <c r="J573" s="14">
        <f t="shared" si="79"/>
        <v>680.48</v>
      </c>
      <c r="K573" s="14"/>
      <c r="L573" s="14"/>
      <c r="M573" s="14">
        <f t="shared" si="78"/>
        <v>680.48</v>
      </c>
      <c r="N573" s="14"/>
      <c r="O573" s="14"/>
      <c r="P573" s="14"/>
      <c r="Q573" s="37"/>
      <c r="R573" s="37"/>
      <c r="S573" s="47">
        <v>1</v>
      </c>
      <c r="T573" s="14">
        <f t="shared" si="80"/>
        <v>680.48</v>
      </c>
      <c r="U573" s="37" t="s">
        <v>250</v>
      </c>
      <c r="V573" s="49">
        <f t="shared" si="83"/>
        <v>2</v>
      </c>
    </row>
    <row r="574" ht="24.9" customHeight="1" spans="1:22">
      <c r="A574" s="12">
        <v>569</v>
      </c>
      <c r="B574" s="29"/>
      <c r="C574" s="71" t="s">
        <v>1835</v>
      </c>
      <c r="D574" s="71" t="s">
        <v>37</v>
      </c>
      <c r="E574" s="13" t="s">
        <v>1836</v>
      </c>
      <c r="F574" s="15" t="s">
        <v>1837</v>
      </c>
      <c r="G574" s="26" t="s">
        <v>40</v>
      </c>
      <c r="H574" s="13">
        <v>4253</v>
      </c>
      <c r="I574" s="13"/>
      <c r="J574" s="14">
        <f t="shared" si="79"/>
        <v>680.48</v>
      </c>
      <c r="K574" s="14"/>
      <c r="L574" s="14"/>
      <c r="M574" s="14">
        <f t="shared" si="78"/>
        <v>680.48</v>
      </c>
      <c r="N574" s="14"/>
      <c r="O574" s="14"/>
      <c r="P574" s="14"/>
      <c r="Q574" s="37"/>
      <c r="R574" s="37"/>
      <c r="S574" s="47">
        <v>1</v>
      </c>
      <c r="T574" s="14">
        <f t="shared" si="80"/>
        <v>680.48</v>
      </c>
      <c r="U574" s="37" t="s">
        <v>250</v>
      </c>
      <c r="V574" s="49">
        <f t="shared" si="83"/>
        <v>2</v>
      </c>
    </row>
    <row r="575" ht="24.9" customHeight="1" spans="1:22">
      <c r="A575" s="12">
        <v>570</v>
      </c>
      <c r="B575" s="29"/>
      <c r="C575" s="71" t="s">
        <v>1838</v>
      </c>
      <c r="D575" s="71" t="s">
        <v>37</v>
      </c>
      <c r="E575" s="13" t="s">
        <v>1839</v>
      </c>
      <c r="F575" s="15" t="s">
        <v>1840</v>
      </c>
      <c r="G575" s="26" t="s">
        <v>40</v>
      </c>
      <c r="H575" s="13">
        <v>4253</v>
      </c>
      <c r="I575" s="13"/>
      <c r="J575" s="14">
        <f t="shared" si="79"/>
        <v>680.48</v>
      </c>
      <c r="K575" s="14"/>
      <c r="L575" s="14"/>
      <c r="M575" s="14">
        <f t="shared" si="78"/>
        <v>680.48</v>
      </c>
      <c r="N575" s="14"/>
      <c r="O575" s="14"/>
      <c r="P575" s="14"/>
      <c r="Q575" s="37"/>
      <c r="R575" s="37"/>
      <c r="S575" s="47">
        <v>1</v>
      </c>
      <c r="T575" s="14">
        <f t="shared" si="80"/>
        <v>680.48</v>
      </c>
      <c r="U575" s="37" t="s">
        <v>250</v>
      </c>
      <c r="V575" s="49">
        <f t="shared" si="83"/>
        <v>2</v>
      </c>
    </row>
    <row r="576" ht="24.9" customHeight="1" spans="1:22">
      <c r="A576" s="12">
        <v>571</v>
      </c>
      <c r="B576" s="29"/>
      <c r="C576" s="71" t="s">
        <v>1841</v>
      </c>
      <c r="D576" s="71" t="s">
        <v>37</v>
      </c>
      <c r="E576" s="13" t="s">
        <v>1842</v>
      </c>
      <c r="F576" s="15" t="s">
        <v>1843</v>
      </c>
      <c r="G576" s="26" t="s">
        <v>40</v>
      </c>
      <c r="H576" s="13">
        <v>4253</v>
      </c>
      <c r="I576" s="13"/>
      <c r="J576" s="14">
        <f t="shared" si="79"/>
        <v>680.48</v>
      </c>
      <c r="K576" s="14"/>
      <c r="L576" s="14"/>
      <c r="M576" s="14">
        <f t="shared" si="78"/>
        <v>680.48</v>
      </c>
      <c r="N576" s="14"/>
      <c r="O576" s="14"/>
      <c r="P576" s="14"/>
      <c r="Q576" s="37"/>
      <c r="R576" s="37"/>
      <c r="S576" s="47">
        <v>1</v>
      </c>
      <c r="T576" s="14">
        <f t="shared" si="80"/>
        <v>680.48</v>
      </c>
      <c r="U576" s="37" t="s">
        <v>250</v>
      </c>
      <c r="V576" s="49">
        <f t="shared" si="83"/>
        <v>2</v>
      </c>
    </row>
    <row r="577" ht="24.9" customHeight="1" spans="1:22">
      <c r="A577" s="12">
        <v>572</v>
      </c>
      <c r="B577" s="29"/>
      <c r="C577" s="71" t="s">
        <v>1844</v>
      </c>
      <c r="D577" s="71" t="s">
        <v>37</v>
      </c>
      <c r="E577" s="13" t="s">
        <v>1845</v>
      </c>
      <c r="F577" s="15" t="s">
        <v>1846</v>
      </c>
      <c r="G577" s="26" t="s">
        <v>40</v>
      </c>
      <c r="H577" s="13">
        <v>4253</v>
      </c>
      <c r="I577" s="13"/>
      <c r="J577" s="14">
        <f t="shared" si="79"/>
        <v>680.48</v>
      </c>
      <c r="K577" s="14"/>
      <c r="L577" s="14"/>
      <c r="M577" s="14">
        <f t="shared" si="78"/>
        <v>680.48</v>
      </c>
      <c r="N577" s="14"/>
      <c r="O577" s="14"/>
      <c r="P577" s="14"/>
      <c r="Q577" s="37"/>
      <c r="R577" s="37"/>
      <c r="S577" s="47">
        <v>1</v>
      </c>
      <c r="T577" s="14">
        <f t="shared" si="80"/>
        <v>680.48</v>
      </c>
      <c r="U577" s="37" t="s">
        <v>250</v>
      </c>
      <c r="V577" s="49">
        <f t="shared" si="83"/>
        <v>2</v>
      </c>
    </row>
    <row r="578" ht="24.9" customHeight="1" spans="1:22">
      <c r="A578" s="12">
        <v>573</v>
      </c>
      <c r="B578" s="29"/>
      <c r="C578" s="71" t="s">
        <v>1847</v>
      </c>
      <c r="D578" s="71" t="s">
        <v>37</v>
      </c>
      <c r="E578" s="13" t="s">
        <v>1848</v>
      </c>
      <c r="F578" s="15" t="s">
        <v>1849</v>
      </c>
      <c r="G578" s="26" t="s">
        <v>40</v>
      </c>
      <c r="H578" s="13">
        <v>4253</v>
      </c>
      <c r="I578" s="13"/>
      <c r="J578" s="14">
        <f t="shared" si="79"/>
        <v>680.48</v>
      </c>
      <c r="K578" s="14"/>
      <c r="L578" s="14"/>
      <c r="M578" s="14">
        <f t="shared" ref="M578:M584" si="84">J578+K578+L578</f>
        <v>680.48</v>
      </c>
      <c r="N578" s="14"/>
      <c r="O578" s="14"/>
      <c r="P578" s="14"/>
      <c r="Q578" s="37"/>
      <c r="R578" s="37"/>
      <c r="S578" s="47">
        <v>1</v>
      </c>
      <c r="T578" s="14">
        <f t="shared" si="80"/>
        <v>680.48</v>
      </c>
      <c r="U578" s="37" t="s">
        <v>250</v>
      </c>
      <c r="V578" s="49">
        <f t="shared" si="83"/>
        <v>2</v>
      </c>
    </row>
    <row r="579" ht="24.9" customHeight="1" spans="1:22">
      <c r="A579" s="12">
        <v>574</v>
      </c>
      <c r="B579" s="29"/>
      <c r="C579" s="71" t="s">
        <v>1850</v>
      </c>
      <c r="D579" s="71" t="s">
        <v>30</v>
      </c>
      <c r="E579" s="13" t="s">
        <v>1851</v>
      </c>
      <c r="F579" s="15" t="s">
        <v>1852</v>
      </c>
      <c r="G579" s="26" t="s">
        <v>40</v>
      </c>
      <c r="H579" s="13">
        <v>4253</v>
      </c>
      <c r="I579" s="13"/>
      <c r="J579" s="14">
        <f t="shared" si="79"/>
        <v>680.48</v>
      </c>
      <c r="K579" s="14"/>
      <c r="L579" s="14"/>
      <c r="M579" s="14">
        <f t="shared" si="84"/>
        <v>680.48</v>
      </c>
      <c r="N579" s="14"/>
      <c r="O579" s="14"/>
      <c r="P579" s="14"/>
      <c r="Q579" s="37"/>
      <c r="R579" s="37"/>
      <c r="S579" s="47">
        <v>1</v>
      </c>
      <c r="T579" s="14">
        <f t="shared" si="80"/>
        <v>680.48</v>
      </c>
      <c r="U579" s="37" t="s">
        <v>250</v>
      </c>
      <c r="V579" s="49">
        <f t="shared" si="83"/>
        <v>2</v>
      </c>
    </row>
    <row r="580" ht="24.9" customHeight="1" spans="1:22">
      <c r="A580" s="12">
        <v>575</v>
      </c>
      <c r="B580" s="29"/>
      <c r="C580" s="71" t="s">
        <v>1853</v>
      </c>
      <c r="D580" s="71" t="s">
        <v>30</v>
      </c>
      <c r="E580" s="13" t="s">
        <v>1854</v>
      </c>
      <c r="F580" s="15" t="s">
        <v>1855</v>
      </c>
      <c r="G580" s="26" t="s">
        <v>40</v>
      </c>
      <c r="H580" s="13">
        <v>4253</v>
      </c>
      <c r="I580" s="13"/>
      <c r="J580" s="14">
        <f t="shared" si="79"/>
        <v>680.48</v>
      </c>
      <c r="K580" s="14"/>
      <c r="L580" s="14"/>
      <c r="M580" s="14">
        <f t="shared" si="84"/>
        <v>680.48</v>
      </c>
      <c r="N580" s="14"/>
      <c r="O580" s="14"/>
      <c r="P580" s="14"/>
      <c r="Q580" s="37"/>
      <c r="R580" s="37"/>
      <c r="S580" s="47">
        <v>1</v>
      </c>
      <c r="T580" s="14">
        <f t="shared" si="80"/>
        <v>680.48</v>
      </c>
      <c r="U580" s="37" t="s">
        <v>250</v>
      </c>
      <c r="V580" s="49">
        <f t="shared" si="83"/>
        <v>2</v>
      </c>
    </row>
    <row r="581" ht="24.9" customHeight="1" spans="1:22">
      <c r="A581" s="12">
        <v>576</v>
      </c>
      <c r="B581" s="30"/>
      <c r="C581" s="71" t="s">
        <v>1856</v>
      </c>
      <c r="D581" s="71" t="s">
        <v>30</v>
      </c>
      <c r="E581" s="13" t="s">
        <v>1857</v>
      </c>
      <c r="F581" s="15" t="s">
        <v>1858</v>
      </c>
      <c r="G581" s="26" t="s">
        <v>40</v>
      </c>
      <c r="H581" s="13">
        <v>4253</v>
      </c>
      <c r="I581" s="13"/>
      <c r="J581" s="14">
        <f t="shared" si="79"/>
        <v>680.48</v>
      </c>
      <c r="K581" s="14"/>
      <c r="L581" s="14"/>
      <c r="M581" s="14">
        <f t="shared" si="84"/>
        <v>680.48</v>
      </c>
      <c r="N581" s="14"/>
      <c r="O581" s="14"/>
      <c r="P581" s="14"/>
      <c r="Q581" s="37"/>
      <c r="R581" s="37"/>
      <c r="S581" s="47">
        <v>1</v>
      </c>
      <c r="T581" s="14">
        <f t="shared" si="80"/>
        <v>680.48</v>
      </c>
      <c r="U581" s="37" t="s">
        <v>250</v>
      </c>
      <c r="V581" s="49">
        <f t="shared" si="83"/>
        <v>2</v>
      </c>
    </row>
    <row r="582" ht="24.9" customHeight="1" spans="1:22">
      <c r="A582" s="12">
        <v>577</v>
      </c>
      <c r="B582" s="29" t="s">
        <v>1859</v>
      </c>
      <c r="C582" s="71" t="s">
        <v>1860</v>
      </c>
      <c r="D582" s="71" t="s">
        <v>30</v>
      </c>
      <c r="E582" s="13" t="s">
        <v>1861</v>
      </c>
      <c r="F582" s="15" t="s">
        <v>1862</v>
      </c>
      <c r="G582" s="26" t="s">
        <v>40</v>
      </c>
      <c r="H582" s="13">
        <v>4253</v>
      </c>
      <c r="I582" s="13"/>
      <c r="J582" s="14">
        <f t="shared" ref="J582:J584" si="85">H582*0.16</f>
        <v>680.48</v>
      </c>
      <c r="K582" s="14"/>
      <c r="L582" s="14"/>
      <c r="M582" s="14">
        <f t="shared" si="84"/>
        <v>680.48</v>
      </c>
      <c r="N582" s="14"/>
      <c r="O582" s="14"/>
      <c r="P582" s="14"/>
      <c r="Q582" s="37"/>
      <c r="R582" s="37"/>
      <c r="S582" s="47">
        <v>1</v>
      </c>
      <c r="T582" s="14">
        <f t="shared" ref="T582:T584" si="86">M582+Q582</f>
        <v>680.48</v>
      </c>
      <c r="U582" s="37" t="s">
        <v>56</v>
      </c>
      <c r="V582" s="49">
        <f t="shared" si="83"/>
        <v>1</v>
      </c>
    </row>
    <row r="583" ht="24.9" customHeight="1" spans="1:22">
      <c r="A583" s="12">
        <v>578</v>
      </c>
      <c r="B583" s="29"/>
      <c r="C583" s="71" t="s">
        <v>1863</v>
      </c>
      <c r="D583" s="71" t="s">
        <v>30</v>
      </c>
      <c r="E583" s="13" t="s">
        <v>1864</v>
      </c>
      <c r="F583" s="15" t="s">
        <v>1865</v>
      </c>
      <c r="G583" s="26" t="s">
        <v>40</v>
      </c>
      <c r="H583" s="13">
        <v>4253</v>
      </c>
      <c r="I583" s="13"/>
      <c r="J583" s="14">
        <f t="shared" si="85"/>
        <v>680.48</v>
      </c>
      <c r="K583" s="14"/>
      <c r="L583" s="14"/>
      <c r="M583" s="14">
        <f t="shared" si="84"/>
        <v>680.48</v>
      </c>
      <c r="N583" s="14"/>
      <c r="O583" s="14"/>
      <c r="P583" s="14"/>
      <c r="Q583" s="37"/>
      <c r="R583" s="37"/>
      <c r="S583" s="47">
        <v>1</v>
      </c>
      <c r="T583" s="14">
        <f t="shared" si="86"/>
        <v>680.48</v>
      </c>
      <c r="U583" s="37" t="s">
        <v>56</v>
      </c>
      <c r="V583" s="49">
        <f t="shared" si="83"/>
        <v>1</v>
      </c>
    </row>
    <row r="584" ht="24.9" customHeight="1" spans="1:22">
      <c r="A584" s="12">
        <v>579</v>
      </c>
      <c r="B584" s="30"/>
      <c r="C584" s="71" t="s">
        <v>1866</v>
      </c>
      <c r="D584" s="71" t="s">
        <v>30</v>
      </c>
      <c r="E584" s="13" t="s">
        <v>1867</v>
      </c>
      <c r="F584" s="15" t="s">
        <v>1868</v>
      </c>
      <c r="G584" s="26" t="s">
        <v>40</v>
      </c>
      <c r="H584" s="13">
        <v>4253</v>
      </c>
      <c r="I584" s="13"/>
      <c r="J584" s="14">
        <f t="shared" si="85"/>
        <v>680.48</v>
      </c>
      <c r="K584" s="14"/>
      <c r="L584" s="14"/>
      <c r="M584" s="14">
        <f t="shared" si="84"/>
        <v>680.48</v>
      </c>
      <c r="N584" s="14"/>
      <c r="O584" s="14"/>
      <c r="P584" s="14"/>
      <c r="Q584" s="37"/>
      <c r="R584" s="37"/>
      <c r="S584" s="47">
        <v>1</v>
      </c>
      <c r="T584" s="14">
        <f t="shared" si="86"/>
        <v>680.48</v>
      </c>
      <c r="U584" s="37" t="s">
        <v>56</v>
      </c>
      <c r="V584" s="49">
        <f t="shared" si="83"/>
        <v>1</v>
      </c>
    </row>
    <row r="585" ht="13.5" spans="1:22">
      <c r="A585" s="81"/>
      <c r="B585" s="81"/>
      <c r="C585" s="81"/>
      <c r="D585" s="81"/>
      <c r="E585" s="81"/>
      <c r="F585" s="81"/>
      <c r="G585" s="81"/>
      <c r="H585" s="81"/>
      <c r="I585" s="81"/>
      <c r="J585" s="81"/>
      <c r="K585" s="81"/>
      <c r="L585" s="81"/>
      <c r="M585" s="81"/>
      <c r="N585" s="81"/>
      <c r="O585" s="81"/>
      <c r="P585" s="81"/>
      <c r="Q585" s="81"/>
      <c r="R585" s="81"/>
      <c r="S585" s="81"/>
      <c r="T585" s="81"/>
      <c r="U585" s="81"/>
      <c r="V585" s="81"/>
    </row>
  </sheetData>
  <mergeCells count="663">
    <mergeCell ref="A1:B1"/>
    <mergeCell ref="A2:V2"/>
    <mergeCell ref="H3:I3"/>
    <mergeCell ref="J3:M3"/>
    <mergeCell ref="N3:R3"/>
    <mergeCell ref="Q4:R4"/>
    <mergeCell ref="Q5:R5"/>
    <mergeCell ref="Q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64:R164"/>
    <mergeCell ref="Q165:R165"/>
    <mergeCell ref="Q166:R166"/>
    <mergeCell ref="Q167:R167"/>
    <mergeCell ref="Q168:R168"/>
    <mergeCell ref="Q169:R169"/>
    <mergeCell ref="Q170:R170"/>
    <mergeCell ref="Q171:R171"/>
    <mergeCell ref="Q172:R172"/>
    <mergeCell ref="Q173:R173"/>
    <mergeCell ref="Q174:R174"/>
    <mergeCell ref="Q175:R175"/>
    <mergeCell ref="Q176:R176"/>
    <mergeCell ref="Q177:R177"/>
    <mergeCell ref="Q178:R178"/>
    <mergeCell ref="Q179:R179"/>
    <mergeCell ref="Q180:R180"/>
    <mergeCell ref="Q181:R181"/>
    <mergeCell ref="Q182:R182"/>
    <mergeCell ref="Q183:R183"/>
    <mergeCell ref="Q184:R184"/>
    <mergeCell ref="Q185:R185"/>
    <mergeCell ref="Q186:R186"/>
    <mergeCell ref="Q187:R187"/>
    <mergeCell ref="Q188:R188"/>
    <mergeCell ref="Q189:R189"/>
    <mergeCell ref="Q190:R190"/>
    <mergeCell ref="Q191:R191"/>
    <mergeCell ref="Q192:R192"/>
    <mergeCell ref="Q193:R193"/>
    <mergeCell ref="Q194:R194"/>
    <mergeCell ref="Q195:R195"/>
    <mergeCell ref="Q196:R196"/>
    <mergeCell ref="Q197:R197"/>
    <mergeCell ref="Q198:R198"/>
    <mergeCell ref="Q199:R199"/>
    <mergeCell ref="Q200:R200"/>
    <mergeCell ref="Q201:R201"/>
    <mergeCell ref="Q202:R202"/>
    <mergeCell ref="Q203:R203"/>
    <mergeCell ref="Q204:R204"/>
    <mergeCell ref="Q205:R205"/>
    <mergeCell ref="Q206:R206"/>
    <mergeCell ref="Q207:R207"/>
    <mergeCell ref="Q208:R208"/>
    <mergeCell ref="Q209:R209"/>
    <mergeCell ref="Q210:R210"/>
    <mergeCell ref="Q211:R211"/>
    <mergeCell ref="Q212:R212"/>
    <mergeCell ref="Q213:R213"/>
    <mergeCell ref="Q214:R214"/>
    <mergeCell ref="Q215:R215"/>
    <mergeCell ref="Q216:R216"/>
    <mergeCell ref="Q217:R217"/>
    <mergeCell ref="Q218:R218"/>
    <mergeCell ref="Q219:R219"/>
    <mergeCell ref="Q220:R220"/>
    <mergeCell ref="Q221:R221"/>
    <mergeCell ref="Q222:R222"/>
    <mergeCell ref="Q223:R223"/>
    <mergeCell ref="Q224:R224"/>
    <mergeCell ref="Q225:R225"/>
    <mergeCell ref="Q226:R226"/>
    <mergeCell ref="Q227:R227"/>
    <mergeCell ref="Q228:R228"/>
    <mergeCell ref="Q229:R229"/>
    <mergeCell ref="Q230:R230"/>
    <mergeCell ref="Q231:R231"/>
    <mergeCell ref="Q232:R232"/>
    <mergeCell ref="Q233:R233"/>
    <mergeCell ref="Q234:R234"/>
    <mergeCell ref="Q235:R235"/>
    <mergeCell ref="Q236:R236"/>
    <mergeCell ref="Q237:R237"/>
    <mergeCell ref="Q238:R238"/>
    <mergeCell ref="Q239:R239"/>
    <mergeCell ref="Q240:R240"/>
    <mergeCell ref="Q241:R241"/>
    <mergeCell ref="Q242:R242"/>
    <mergeCell ref="Q243:R243"/>
    <mergeCell ref="Q244:R244"/>
    <mergeCell ref="Q245:R245"/>
    <mergeCell ref="Q246:R246"/>
    <mergeCell ref="Q247:R247"/>
    <mergeCell ref="Q248:R248"/>
    <mergeCell ref="Q249:R249"/>
    <mergeCell ref="Q250:R250"/>
    <mergeCell ref="Q251:R251"/>
    <mergeCell ref="Q252:R252"/>
    <mergeCell ref="Q253:R253"/>
    <mergeCell ref="Q254:R254"/>
    <mergeCell ref="Q255:R255"/>
    <mergeCell ref="Q256:R256"/>
    <mergeCell ref="Q257:R257"/>
    <mergeCell ref="Q258:R258"/>
    <mergeCell ref="Q259:R259"/>
    <mergeCell ref="Q260:R260"/>
    <mergeCell ref="Q261:R261"/>
    <mergeCell ref="Q262:R262"/>
    <mergeCell ref="Q263:R263"/>
    <mergeCell ref="Q264:R264"/>
    <mergeCell ref="Q265:R265"/>
    <mergeCell ref="Q266:R266"/>
    <mergeCell ref="Q267:R267"/>
    <mergeCell ref="Q268:R268"/>
    <mergeCell ref="Q269:R269"/>
    <mergeCell ref="Q270:R270"/>
    <mergeCell ref="Q271:R271"/>
    <mergeCell ref="Q272:R272"/>
    <mergeCell ref="Q273:R273"/>
    <mergeCell ref="Q274:R274"/>
    <mergeCell ref="Q275:R275"/>
    <mergeCell ref="Q276:R276"/>
    <mergeCell ref="Q277:R277"/>
    <mergeCell ref="Q278:R278"/>
    <mergeCell ref="Q279:R279"/>
    <mergeCell ref="Q280:R280"/>
    <mergeCell ref="Q281:R281"/>
    <mergeCell ref="Q282:R282"/>
    <mergeCell ref="Q283:R283"/>
    <mergeCell ref="Q284:R284"/>
    <mergeCell ref="Q285:R285"/>
    <mergeCell ref="Q286:R286"/>
    <mergeCell ref="Q287:R287"/>
    <mergeCell ref="Q288:R288"/>
    <mergeCell ref="Q289:R289"/>
    <mergeCell ref="Q290:R290"/>
    <mergeCell ref="Q291:R291"/>
    <mergeCell ref="Q292:R292"/>
    <mergeCell ref="Q293:R293"/>
    <mergeCell ref="Q294:R294"/>
    <mergeCell ref="Q295:R295"/>
    <mergeCell ref="Q296:R296"/>
    <mergeCell ref="Q297:R297"/>
    <mergeCell ref="Q298:R298"/>
    <mergeCell ref="Q299:R299"/>
    <mergeCell ref="Q300:R300"/>
    <mergeCell ref="Q301:R301"/>
    <mergeCell ref="Q302:R302"/>
    <mergeCell ref="Q303:R303"/>
    <mergeCell ref="Q304:R304"/>
    <mergeCell ref="Q305:R305"/>
    <mergeCell ref="Q306:R306"/>
    <mergeCell ref="Q307:R307"/>
    <mergeCell ref="Q308:R308"/>
    <mergeCell ref="Q309:R309"/>
    <mergeCell ref="Q310:R310"/>
    <mergeCell ref="Q311:R311"/>
    <mergeCell ref="Q312:R312"/>
    <mergeCell ref="Q313:R313"/>
    <mergeCell ref="Q314:R314"/>
    <mergeCell ref="Q315:R315"/>
    <mergeCell ref="Q316:R316"/>
    <mergeCell ref="Q317:R317"/>
    <mergeCell ref="Q318:R318"/>
    <mergeCell ref="Q319:R319"/>
    <mergeCell ref="Q320:R320"/>
    <mergeCell ref="Q321:R321"/>
    <mergeCell ref="Q322:R322"/>
    <mergeCell ref="Q323:R323"/>
    <mergeCell ref="Q324:R324"/>
    <mergeCell ref="Q325:R325"/>
    <mergeCell ref="Q326:R326"/>
    <mergeCell ref="Q327:R327"/>
    <mergeCell ref="Q328:R328"/>
    <mergeCell ref="Q329:R329"/>
    <mergeCell ref="Q330:R330"/>
    <mergeCell ref="Q331:R331"/>
    <mergeCell ref="Q332:R332"/>
    <mergeCell ref="Q333:R333"/>
    <mergeCell ref="Q334:R334"/>
    <mergeCell ref="Q335:R335"/>
    <mergeCell ref="Q336:R336"/>
    <mergeCell ref="Q337:R337"/>
    <mergeCell ref="Q338:R338"/>
    <mergeCell ref="Q339:R339"/>
    <mergeCell ref="Q340:R340"/>
    <mergeCell ref="Q341:R341"/>
    <mergeCell ref="Q342:R342"/>
    <mergeCell ref="Q343:R343"/>
    <mergeCell ref="Q344:R344"/>
    <mergeCell ref="Q345:R345"/>
    <mergeCell ref="Q346:R346"/>
    <mergeCell ref="Q347:R347"/>
    <mergeCell ref="Q348:R348"/>
    <mergeCell ref="Q349:R349"/>
    <mergeCell ref="Q350:R350"/>
    <mergeCell ref="Q351:R351"/>
    <mergeCell ref="Q352:R352"/>
    <mergeCell ref="Q353:R353"/>
    <mergeCell ref="Q354:R354"/>
    <mergeCell ref="Q355:R355"/>
    <mergeCell ref="Q356:R356"/>
    <mergeCell ref="Q357:R357"/>
    <mergeCell ref="Q358:R358"/>
    <mergeCell ref="Q359:R359"/>
    <mergeCell ref="Q360:R360"/>
    <mergeCell ref="Q361:R361"/>
    <mergeCell ref="Q362:R362"/>
    <mergeCell ref="Q363:R363"/>
    <mergeCell ref="Q364:R364"/>
    <mergeCell ref="Q365:R365"/>
    <mergeCell ref="Q366:R366"/>
    <mergeCell ref="Q367:R367"/>
    <mergeCell ref="Q368:R368"/>
    <mergeCell ref="Q369:R369"/>
    <mergeCell ref="Q370:R370"/>
    <mergeCell ref="Q371:R371"/>
    <mergeCell ref="Q372:R372"/>
    <mergeCell ref="Q373:R373"/>
    <mergeCell ref="Q374:R374"/>
    <mergeCell ref="Q375:R375"/>
    <mergeCell ref="Q376:R376"/>
    <mergeCell ref="Q377:R377"/>
    <mergeCell ref="Q378:R378"/>
    <mergeCell ref="Q379:R379"/>
    <mergeCell ref="Q380:R380"/>
    <mergeCell ref="Q381:R381"/>
    <mergeCell ref="Q382:R382"/>
    <mergeCell ref="Q383:R383"/>
    <mergeCell ref="Q384:R384"/>
    <mergeCell ref="Q385:R385"/>
    <mergeCell ref="Q386:R386"/>
    <mergeCell ref="Q387:R387"/>
    <mergeCell ref="Q388:R388"/>
    <mergeCell ref="Q389:R389"/>
    <mergeCell ref="Q390:R390"/>
    <mergeCell ref="Q391:R391"/>
    <mergeCell ref="Q392:R392"/>
    <mergeCell ref="Q393:R393"/>
    <mergeCell ref="Q394:R394"/>
    <mergeCell ref="Q395:R395"/>
    <mergeCell ref="Q396:R396"/>
    <mergeCell ref="Q397:R397"/>
    <mergeCell ref="Q398:R398"/>
    <mergeCell ref="Q399:R399"/>
    <mergeCell ref="Q400:R400"/>
    <mergeCell ref="Q401:R401"/>
    <mergeCell ref="Q402:R402"/>
    <mergeCell ref="Q403:R403"/>
    <mergeCell ref="Q404:R404"/>
    <mergeCell ref="Q405:R405"/>
    <mergeCell ref="Q406:R406"/>
    <mergeCell ref="Q407:R407"/>
    <mergeCell ref="Q408:R408"/>
    <mergeCell ref="Q409:R409"/>
    <mergeCell ref="Q410:R410"/>
    <mergeCell ref="Q411:R411"/>
    <mergeCell ref="Q412:R412"/>
    <mergeCell ref="Q413:R413"/>
    <mergeCell ref="Q414:R414"/>
    <mergeCell ref="Q415:R415"/>
    <mergeCell ref="Q416:R416"/>
    <mergeCell ref="Q417:R417"/>
    <mergeCell ref="Q418:R418"/>
    <mergeCell ref="Q419:R419"/>
    <mergeCell ref="Q420:R420"/>
    <mergeCell ref="Q421:R421"/>
    <mergeCell ref="Q422:R422"/>
    <mergeCell ref="Q423:R423"/>
    <mergeCell ref="Q424:R424"/>
    <mergeCell ref="Q425:R425"/>
    <mergeCell ref="Q426:R426"/>
    <mergeCell ref="Q427:R427"/>
    <mergeCell ref="Q428:R428"/>
    <mergeCell ref="Q429:R429"/>
    <mergeCell ref="Q430:R430"/>
    <mergeCell ref="Q431:R431"/>
    <mergeCell ref="Q432:R432"/>
    <mergeCell ref="Q433:R433"/>
    <mergeCell ref="Q434:R434"/>
    <mergeCell ref="Q435:R435"/>
    <mergeCell ref="Q436:R436"/>
    <mergeCell ref="Q437:R437"/>
    <mergeCell ref="Q438:R438"/>
    <mergeCell ref="Q439:R439"/>
    <mergeCell ref="Q440:R440"/>
    <mergeCell ref="Q441:R441"/>
    <mergeCell ref="Q442:R442"/>
    <mergeCell ref="Q443:R443"/>
    <mergeCell ref="Q444:R444"/>
    <mergeCell ref="Q445:R445"/>
    <mergeCell ref="Q446:R446"/>
    <mergeCell ref="Q447:R447"/>
    <mergeCell ref="Q448:R448"/>
    <mergeCell ref="Q449:R449"/>
    <mergeCell ref="Q450:R450"/>
    <mergeCell ref="Q451:R451"/>
    <mergeCell ref="Q452:R452"/>
    <mergeCell ref="Q453:R453"/>
    <mergeCell ref="Q454:R454"/>
    <mergeCell ref="Q455:R455"/>
    <mergeCell ref="Q456:R456"/>
    <mergeCell ref="Q457:R457"/>
    <mergeCell ref="Q458:R458"/>
    <mergeCell ref="Q459:R459"/>
    <mergeCell ref="Q460:R460"/>
    <mergeCell ref="Q461:R461"/>
    <mergeCell ref="Q462:R462"/>
    <mergeCell ref="Q463:R463"/>
    <mergeCell ref="Q464:R464"/>
    <mergeCell ref="Q465:R465"/>
    <mergeCell ref="Q466:R466"/>
    <mergeCell ref="Q467:R467"/>
    <mergeCell ref="Q468:R468"/>
    <mergeCell ref="Q469:R469"/>
    <mergeCell ref="Q470:R470"/>
    <mergeCell ref="Q471:R471"/>
    <mergeCell ref="Q472:R472"/>
    <mergeCell ref="Q473:R473"/>
    <mergeCell ref="Q474:R474"/>
    <mergeCell ref="Q475:R475"/>
    <mergeCell ref="Q476:R476"/>
    <mergeCell ref="Q477:R477"/>
    <mergeCell ref="Q478:R478"/>
    <mergeCell ref="Q479:R479"/>
    <mergeCell ref="Q480:R480"/>
    <mergeCell ref="Q481:R481"/>
    <mergeCell ref="Q482:R482"/>
    <mergeCell ref="Q483:R483"/>
    <mergeCell ref="Q484:R484"/>
    <mergeCell ref="Q485:R485"/>
    <mergeCell ref="Q486:R486"/>
    <mergeCell ref="Q487:R487"/>
    <mergeCell ref="Q488:R488"/>
    <mergeCell ref="Q489:R489"/>
    <mergeCell ref="Q490:R490"/>
    <mergeCell ref="Q491:R491"/>
    <mergeCell ref="Q492:R492"/>
    <mergeCell ref="Q493:R493"/>
    <mergeCell ref="Q494:R494"/>
    <mergeCell ref="Q495:R495"/>
    <mergeCell ref="Q496:R496"/>
    <mergeCell ref="Q497:R497"/>
    <mergeCell ref="Q498:R498"/>
    <mergeCell ref="Q499:R499"/>
    <mergeCell ref="Q500:R500"/>
    <mergeCell ref="Q501:R501"/>
    <mergeCell ref="Q502:R502"/>
    <mergeCell ref="Q503:R503"/>
    <mergeCell ref="Q504:R504"/>
    <mergeCell ref="Q505:R505"/>
    <mergeCell ref="Q506:R506"/>
    <mergeCell ref="Q507:R507"/>
    <mergeCell ref="Q508:R508"/>
    <mergeCell ref="Q509:R509"/>
    <mergeCell ref="Q510:R510"/>
    <mergeCell ref="Q511:R511"/>
    <mergeCell ref="Q512:R512"/>
    <mergeCell ref="Q513:R513"/>
    <mergeCell ref="Q514:R514"/>
    <mergeCell ref="Q515:R515"/>
    <mergeCell ref="Q516:R516"/>
    <mergeCell ref="Q517:R517"/>
    <mergeCell ref="Q518:R518"/>
    <mergeCell ref="Q519:R519"/>
    <mergeCell ref="Q520:R520"/>
    <mergeCell ref="Q521:R521"/>
    <mergeCell ref="Q522:R522"/>
    <mergeCell ref="Q523:R523"/>
    <mergeCell ref="Q524:R524"/>
    <mergeCell ref="Q525:R525"/>
    <mergeCell ref="Q526:R526"/>
    <mergeCell ref="Q527:R527"/>
    <mergeCell ref="Q528:R528"/>
    <mergeCell ref="Q529:R529"/>
    <mergeCell ref="Q530:R530"/>
    <mergeCell ref="Q531:R531"/>
    <mergeCell ref="Q532:R532"/>
    <mergeCell ref="Q533:R533"/>
    <mergeCell ref="Q534:R534"/>
    <mergeCell ref="Q535:R535"/>
    <mergeCell ref="Q536:R536"/>
    <mergeCell ref="Q537:R537"/>
    <mergeCell ref="Q538:R538"/>
    <mergeCell ref="Q539:R539"/>
    <mergeCell ref="Q540:R540"/>
    <mergeCell ref="Q541:R541"/>
    <mergeCell ref="Q542:R542"/>
    <mergeCell ref="Q543:R543"/>
    <mergeCell ref="Q544:R544"/>
    <mergeCell ref="Q545:R545"/>
    <mergeCell ref="Q546:R546"/>
    <mergeCell ref="Q547:R547"/>
    <mergeCell ref="Q548:R548"/>
    <mergeCell ref="Q549:R549"/>
    <mergeCell ref="Q550:R550"/>
    <mergeCell ref="Q551:R551"/>
    <mergeCell ref="Q552:R552"/>
    <mergeCell ref="Q553:R553"/>
    <mergeCell ref="Q554:R554"/>
    <mergeCell ref="Q555:R555"/>
    <mergeCell ref="Q556:R556"/>
    <mergeCell ref="Q557:R557"/>
    <mergeCell ref="Q558:R558"/>
    <mergeCell ref="Q559:R559"/>
    <mergeCell ref="Q560:R560"/>
    <mergeCell ref="Q561:R561"/>
    <mergeCell ref="Q562:R562"/>
    <mergeCell ref="Q563:R563"/>
    <mergeCell ref="Q564:R564"/>
    <mergeCell ref="Q565:R565"/>
    <mergeCell ref="Q566:R566"/>
    <mergeCell ref="Q567:R567"/>
    <mergeCell ref="Q568:R568"/>
    <mergeCell ref="Q569:R569"/>
    <mergeCell ref="Q570:R570"/>
    <mergeCell ref="Q571:R571"/>
    <mergeCell ref="Q572:R572"/>
    <mergeCell ref="Q573:R573"/>
    <mergeCell ref="Q574:R574"/>
    <mergeCell ref="Q575:R575"/>
    <mergeCell ref="Q576:R576"/>
    <mergeCell ref="Q577:R577"/>
    <mergeCell ref="Q578:R578"/>
    <mergeCell ref="Q579:R579"/>
    <mergeCell ref="Q580:R580"/>
    <mergeCell ref="Q581:R581"/>
    <mergeCell ref="Q582:R582"/>
    <mergeCell ref="Q583:R583"/>
    <mergeCell ref="Q584:R584"/>
    <mergeCell ref="A3:A4"/>
    <mergeCell ref="B3:B4"/>
    <mergeCell ref="B7:B11"/>
    <mergeCell ref="B13:B17"/>
    <mergeCell ref="B19:B20"/>
    <mergeCell ref="B21:B23"/>
    <mergeCell ref="B24:B32"/>
    <mergeCell ref="B33:B34"/>
    <mergeCell ref="B35:B36"/>
    <mergeCell ref="B37:B41"/>
    <mergeCell ref="B42:B43"/>
    <mergeCell ref="B44:B47"/>
    <mergeCell ref="B48:B56"/>
    <mergeCell ref="B57:B70"/>
    <mergeCell ref="B71:B91"/>
    <mergeCell ref="B92:B95"/>
    <mergeCell ref="B96:B103"/>
    <mergeCell ref="B104:B121"/>
    <mergeCell ref="B122:B149"/>
    <mergeCell ref="B150:B155"/>
    <mergeCell ref="B156:B167"/>
    <mergeCell ref="B169:B170"/>
    <mergeCell ref="B171:B174"/>
    <mergeCell ref="B175:B178"/>
    <mergeCell ref="B179:B193"/>
    <mergeCell ref="B194:B202"/>
    <mergeCell ref="B204:B205"/>
    <mergeCell ref="B206:B208"/>
    <mergeCell ref="B209:B236"/>
    <mergeCell ref="B237:B241"/>
    <mergeCell ref="B242:B244"/>
    <mergeCell ref="B245:B246"/>
    <mergeCell ref="B247:B251"/>
    <mergeCell ref="B252:B254"/>
    <mergeCell ref="B256:B258"/>
    <mergeCell ref="B259:B266"/>
    <mergeCell ref="B267:B302"/>
    <mergeCell ref="B304:B311"/>
    <mergeCell ref="B312:B327"/>
    <mergeCell ref="B328:B349"/>
    <mergeCell ref="B350:B351"/>
    <mergeCell ref="B352:B377"/>
    <mergeCell ref="B378:B383"/>
    <mergeCell ref="B384:B399"/>
    <mergeCell ref="B400:B401"/>
    <mergeCell ref="B402:B409"/>
    <mergeCell ref="B410:B424"/>
    <mergeCell ref="B425:B428"/>
    <mergeCell ref="B430:B432"/>
    <mergeCell ref="B433:B434"/>
    <mergeCell ref="B435:B445"/>
    <mergeCell ref="B446:B449"/>
    <mergeCell ref="B450:B455"/>
    <mergeCell ref="B456:B467"/>
    <mergeCell ref="B468:B469"/>
    <mergeCell ref="B471:B491"/>
    <mergeCell ref="B493:B499"/>
    <mergeCell ref="B500:B503"/>
    <mergeCell ref="B504:B509"/>
    <mergeCell ref="B510:B521"/>
    <mergeCell ref="B522:B528"/>
    <mergeCell ref="B531:B532"/>
    <mergeCell ref="B533:B559"/>
    <mergeCell ref="B560:B561"/>
    <mergeCell ref="B562:B563"/>
    <mergeCell ref="B565:B566"/>
    <mergeCell ref="B567:B581"/>
    <mergeCell ref="B582:B584"/>
    <mergeCell ref="C3:C4"/>
    <mergeCell ref="D3:D4"/>
    <mergeCell ref="E3:E4"/>
    <mergeCell ref="F3:F4"/>
    <mergeCell ref="G3:G4"/>
    <mergeCell ref="S3:S4"/>
    <mergeCell ref="T3:T4"/>
    <mergeCell ref="U3:U4"/>
    <mergeCell ref="V3:V4"/>
  </mergeCells>
  <dataValidations count="1">
    <dataValidation type="textLength" operator="between" allowBlank="1" showInputMessage="1" showErrorMessage="1" sqref="E22">
      <formula1>18</formula1>
      <formula2>18</formula2>
    </dataValidation>
  </dataValidations>
  <pageMargins left="0.751388888888889" right="0.751388888888889" top="1" bottom="1" header="0.5" footer="0.5"/>
  <pageSetup paperSize="9" scale="71" fitToHeight="0" orientation="landscape" horizontalDpi="600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V 1 1 "   r g b C l r = " 3 1 C 5 5 C " / > < c o m m e n t   s : r e f = " V 1 2 "   r g b C l r = " 3 1 C 5 5 C " / > < c o m m e n t   s : r e f = " V 1 6 "   r g b C l r = " 3 1 C 5 5 C " / > < c o m m e n t   s : r e f = " V 1 9 "   r g b C l r = " 3 1 C 5 5 C " / > < c o m m e n t   s : r e f = " V 2 0 "   r g b C l r = " 3 1 C 5 5 C " / > < c o m m e n t   s : r e f = " V 2 1 "   r g b C l r = " 3 1 C 5 5 C " / > < c o m m e n t   s : r e f = " V 2 2 "   r g b C l r = " 3 1 C 5 5 C " / > < c o m m e n t   s : r e f = " V 4 4 "   r g b C l r = " 3 1 C 5 5 C " / > < c o m m e n t   s : r e f = " V 4 5 "   r g b C l r = " 3 1 C 5 5 C " / > < c o m m e n t   s : r e f = " V 4 7 "   r g b C l r = " 3 1 C 5 5 C " / > < c o m m e n t   s : r e f = " V 9 6 "   r g b C l r = " 3 1 C 5 5 C " / > < c o m m e n t   s : r e f = " V 1 0 6 "   r g b C l r = " 3 1 C 5 5 C " / > < c o m m e n t   s : r e f = " V 1 4 4 "   r g b C l r = " 3 1 C 5 5 C " / > < c o m m e n t   s : r e f = " V 1 5 1 "   r g b C l r = " 3 1 C 5 5 C " / > < c o m m e n t   s : r e f = " V 1 5 2 "   r g b C l r = " 3 1 C 5 5 C " / > < c o m m e n t   s : r e f = " V 1 5 3 "   r g b C l r = " 3 1 C 5 5 C " / > < c o m m e n t   s : r e f = " V 1 5 6 "   r g b C l r = " 3 1 C 5 5 C " / > < c o m m e n t   s : r e f = " V 2 2 7 "   r g b C l r = " 3 1 C 5 5 C " / > < c o m m e n t   s : r e f = " V 2 4 2 "   r g b C l r = " 3 1 C 5 5 C " / > < c o m m e n t   s : r e f = " V 2 4 8 "   r g b C l r = " 3 1 C 5 5 C " / > < c o m m e n t   s : r e f = " V 2 6 0 "   r g b C l r = " 3 1 C 5 5 C " / > < c o m m e n t   s : r e f = " V 2 6 1 "   r g b C l r = " 3 1 C 5 5 C " / > < c o m m e n t   s : r e f = " V 2 6 2 "   r g b C l r = " 3 1 C 5 5 C " / > < c o m m e n t   s : r e f = " V 2 6 5 "   r g b C l r = " 3 1 C 5 5 C " / > < c o m m e n t   s : r e f = " V 2 6 6 "   r g b C l r = " 3 1 C 5 5 C " / > < c o m m e n t   s : r e f = " V 2 6 7 "   r g b C l r = " 3 1 C 5 5 C " / > < c o m m e n t   s : r e f = " V 2 7 6 "   r g b C l r = " 3 1 C 5 5 C " / > < c o m m e n t   s : r e f = " V 2 7 8 "   r g b C l r = " 3 1 C 5 5 C " / > < c o m m e n t   s : r e f = " V 2 8 6 "   r g b C l r = " 3 1 C 5 5 C " / > < c o m m e n t   s : r e f = " V 2 8 9 "   r g b C l r = " 3 1 C 5 5 C " / > < c o m m e n t   s : r e f = " V 2 9 0 "   r g b C l r = " 3 1 C 5 5 C " / > < c o m m e n t   s : r e f = " V 2 9 1 "   r g b C l r = " 3 1 C 5 5 C " / > < c o m m e n t   s : r e f = " V 2 9 2 "   r g b C l r = " 3 1 C 5 5 C " / > < c o m m e n t   s : r e f = " V 3 0 9 "   r g b C l r = " 3 1 C 5 5 C " / > < c o m m e n t   s : r e f = " V 3 1 0 "   r g b C l r = " 3 1 C 5 5 C " / > < c o m m e n t   s : r e f = " V 3 1 1 "   r g b C l r = " 3 1 C 5 5 C " / > < c o m m e n t   s : r e f = " V 3 1 2 "   r g b C l r = " 3 1 C 5 5 C " / > < c o m m e n t   s : r e f = " V 3 1 6 "   r g b C l r = " 3 1 C 5 5 C " / > < c o m m e n t   s : r e f = " V 3 1 7 "   r g b C l r = " 3 1 C 5 5 C " / > < c o m m e n t   s : r e f = " V 3 1 8 "   r g b C l r = " 3 1 C 5 5 C " / > < c o m m e n t   s : r e f = " V 3 1 9 "   r g b C l r = " 3 1 C 5 5 C " / > < c o m m e n t   s : r e f = " V 3 2 0 "   r g b C l r = " 3 1 C 5 5 C " / > < c o m m e n t   s : r e f = " V 3 2 1 "   r g b C l r = " 3 1 C 5 5 C " / > < c o m m e n t   s : r e f = " V 3 2 2 "   r g b C l r = " 3 1 C 5 5 C " / > < c o m m e n t   s : r e f = " V 3 4 8 "   r g b C l r = " 3 1 C 5 5 C " / > < c o m m e n t   s : r e f = " V 3 6 0 "   r g b C l r = " 3 1 C 5 5 C " / > < c o m m e n t   s : r e f = " V 4 0 0 "   r g b C l r = " 3 1 C 5 5 C " / > < c o m m e n t   s : r e f = " V 4 2 0 "   r g b C l r = " 3 1 C 5 5 C " / > < c o m m e n t   s : r e f = " V 4 2 2 "   r g b C l r = " 3 1 C 5 5 C " / > < c o m m e n t   s : r e f = " V 4 2 3 "   r g b C l r = " 3 1 C 5 5 C " / > < c o m m e n t   s : r e f = " V 4 2 4 "   r g b C l r = " 3 1 C 5 5 C " / > < c o m m e n t   s : r e f = " V 4 2 5 "   r g b C l r = " 3 1 C 5 5 C " / > < c o m m e n t   s : r e f = " V 4 2 6 "   r g b C l r = " 3 1 C 5 5 C " / > < c o m m e n t   s : r e f = " V 4 2 7 "   r g b C l r = " 3 1 C 5 5 C " / > < c o m m e n t   s : r e f = " V 4 2 8 "   r g b C l r = " 3 1 C 5 5 C " / > < c o m m e n t   s : r e f = " V 4 9 4 "   r g b C l r = " 3 1 C 5 5 C " / > < c o m m e n t   s : r e f = " V 5 0 8 "   r g b C l r = " 3 1 C 5 5 C " / > < c o m m e n t   s : r e f = " V 5 2 8 "   r g b C l r = " 3 1 C 5 5 C " / > < c o m m e n t   s : r e f = " V 5 3 2 "   r g b C l r = " 3 1 C 5 5 C " / > < c o m m e n t   s : r e f = " V 5 3 3 "   r g b C l r = " 3 1 C 5 5 C " / > < c o m m e n t   s : r e f = " V 5 3 4 "   r g b C l r = " 3 1 C 5 5 C " / > < c o m m e n t   s : r e f = " V 5 3 5 "   r g b C l r = " 3 1 C 5 5 C " / > < c o m m e n t   s : r e f = " V 5 3 6 "   r g b C l r = " 3 1 C 5 5 C " / > < c o m m e n t   s : r e f = " V 5 3 7 "   r g b C l r = " 3 1 C 5 5 C " / > < c o m m e n t   s : r e f = " V 5 3 8 "   r g b C l r = " 3 1 C 5 5 C " / > < c o m m e n t   s : r e f = " V 5 4 1 "   r g b C l r = " 3 1 C 5 5 C " / > < c o m m e n t   s : r e f = " V 5 4 3 "   r g b C l r = " 3 1 C 5 5 C " / > < c o m m e n t   s : r e f = " V 5 6 4 "   r g b C l r = " 3 1 C 5 5 C " / > < c o m m e n t   s : r e f = " V 5 6 5 "   r g b C l r = " 3 1 C 5 5 C " / > < c o m m e n t   s : r e f = " V 5 6 6 "   r g b C l r = " 3 1 C 5 5 C " / > < c o m m e n t   s : r e f = " V 5 8 9 "   r g b C l r = " 3 1 C 5 5 C " / > < c o m m e n t   s : r e f = " V 5 9 1 "   r g b C l r = " 2 8 C 5 A 0 " / > < c o m m e n t   s : r e f = " V 5 9 2 "   r g b C l r = " 2 8 C 5 A 0 " / > < c o m m e n t   s : r e f = " V 5 9 3 "   r g b C l r = " 2 8 C 5 A 0 " / > < c o m m e n t   s : r e f = " V 5 9 4 "   r g b C l r = " 2 8 C 5 A 0 " / > < c o m m e n t   s : r e f = " V 5 9 5 "   r g b C l r = " 2 8 C 5 A 0 " / > < c o m m e n t   s : r e f = " V 5 9 6 "   r g b C l r = " 2 8 C 5 A 0 " / > < c o m m e n t   s : r e f = " V 5 9 7 "   r g b C l r = " 2 8 C 5 A 0 " / > < c o m m e n t   s : r e f = " V 6 0 4 "   r g b C l r = " 2 8 C 5 A 0 " / > < c o m m e n t   s : r e f = " V 6 0 6 "   r g b C l r = " 2 8 C 5 A 0 " / > < c o m m e n t   s : r e f = " V 6 1 0 "   r g b C l r = " 2 8 C 5 A 0 " / > < c o m m e n t   s : r e f = " V 6 1 1 "   r g b C l r = " 2 8 C 5 A 0 " / > < c o m m e n t   s : r e f = " V 6 1 2 "   r g b C l r = " 2 8 C 5 A 0 " / > < c o m m e n t   s : r e f = " V 6 1 3 "   r g b C l r = " 2 8 C 5 A 0 " / > < c o m m e n t   s : r e f = " V 6 1 4 "   r g b C l r = " 2 8 C 5 A 0 " / > < c o m m e n t   s : r e f = " V 6 1 5 "   r g b C l r = " 2 8 C 5 A 0 " / > < c o m m e n t   s : r e f = " V 6 1 6 "   r g b C l r = " 2 8 C 5 A 0 " / > < c o m m e n t   s : r e f = " V 6 1 7 "   r g b C l r = " 2 8 C 5 A 0 " / > < c o m m e n t   s : r e f = " V 6 1 8 "   r g b C l r = " 2 8 C 5 A 0 " / > < c o m m e n t   s : r e f = " V 6 1 9 "   r g b C l r = " 2 8 C 5 A 0 " / > < c o m m e n t   s : r e f = " V 6 2 0 "   r g b C l r = " 2 8 C 5 A 0 " / > < c o m m e n t   s : r e f = " V 6 2 9 "   r g b C l r = " 2 8 C 5 A 0 " / > < c o m m e n t   s : r e f = " V 6 3 1 "   r g b C l r = " 2 8 C 5 A 0 " / > < c o m m e n t   s : r e f = " V 6 3 2 "   r g b C l r = " 2 8 C 5 A 0 " / > < c o m m e n t   s : r e f = " V 6 5 8 "   r g b C l r = " 2 8 C 5 A 0 " / > < c o m m e n t   s : r e f = " V 6 5 9 "   r g b C l r = " 2 8 C 5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2023-04-24T04:44:00Z</dcterms:created>
  <dcterms:modified xsi:type="dcterms:W3CDTF">2023-05-26T09:06:15Z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C37198CE7A014F19A30EF736E8AD9FD7</vt:lpwstr>
  </property>
  <property fmtid="{D5CDD505-2E9C-101B-9397-08002B2CF9AE}" pid="3" name="KSOProductBuildVer">
    <vt:lpwstr>2052-11.1.0.13703</vt:lpwstr>
  </property>
</Properties>
</file>