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930"/>
  </bookViews>
  <sheets>
    <sheet name="Sheet1" sheetId="1" r:id="rId1"/>
  </sheets>
  <externalReferences>
    <externalReference r:id="rId3"/>
  </externalReferences>
  <definedNames>
    <definedName name="_xlnm.Print_Titles" localSheetId="0">Sheet1!$3:4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V10" authorId="0">
      <text>
        <r>
          <rPr>
            <sz val="9"/>
            <color indexed="81"/>
            <rFont val="宋体"/>
            <charset val="134"/>
          </rPr>
          <t xml:space="preserve">Administrator:
系统显示已享受8个月的补贴，之前在利康祥运</t>
        </r>
      </text>
    </comment>
    <comment ref="V12" authorId="0">
      <text>
        <r>
          <rPr>
            <sz val="9"/>
            <color indexed="81"/>
            <rFont val="宋体"/>
            <charset val="134"/>
          </rPr>
          <t xml:space="preserve">Administrator:
2021年8月到2022年4月在得力文达申报
</t>
        </r>
      </text>
    </comment>
    <comment ref="V16" authorId="0">
      <text>
        <r>
          <rPr>
            <sz val="9"/>
            <color indexed="81"/>
            <rFont val="宋体"/>
            <charset val="134"/>
          </rPr>
          <t xml:space="preserve">Administrator:
2021年8月至2022年7月在文达文具</t>
        </r>
      </text>
    </comment>
    <comment ref="V18" authorId="0">
      <text>
        <r>
          <rPr>
            <sz val="9"/>
            <color indexed="81"/>
            <rFont val="宋体"/>
            <charset val="134"/>
          </rPr>
          <t xml:space="preserve">Administrator:
在其他单位享受过</t>
        </r>
      </text>
    </comment>
    <comment ref="V19" authorId="0">
      <text>
        <r>
          <rPr>
            <sz val="9"/>
            <color indexed="81"/>
            <rFont val="宋体"/>
            <charset val="134"/>
          </rPr>
          <t xml:space="preserve">Administrator:
2021年7、8、9、12月未报</t>
        </r>
      </text>
    </comment>
    <comment ref="V20" authorId="0">
      <text>
        <r>
          <rPr>
            <sz val="9"/>
            <color indexed="81"/>
            <rFont val="宋体"/>
            <charset val="134"/>
          </rPr>
          <t xml:space="preserve">Administrator:
2021年12月未报</t>
        </r>
      </text>
    </comment>
    <comment ref="V30" authorId="0">
      <text>
        <r>
          <rPr>
            <sz val="9"/>
            <color indexed="81"/>
            <rFont val="宋体"/>
            <charset val="134"/>
          </rPr>
          <t xml:space="preserve">Administrator:
在其他单位享受过</t>
        </r>
      </text>
    </comment>
    <comment ref="V38" authorId="0">
      <text>
        <r>
          <rPr>
            <sz val="9"/>
            <color indexed="81"/>
            <rFont val="宋体"/>
            <charset val="134"/>
          </rPr>
          <t xml:space="preserve">Administrator:
2022年1、2月在通航物流申报</t>
        </r>
      </text>
    </comment>
    <comment ref="V39" authorId="0">
      <text>
        <r>
          <rPr>
            <sz val="9"/>
            <color indexed="81"/>
            <rFont val="宋体"/>
            <charset val="134"/>
          </rPr>
          <t xml:space="preserve">Administrator:
2021年10月到2022年2月在通航机场享受</t>
        </r>
      </text>
    </comment>
    <comment ref="V41" authorId="0">
      <text>
        <r>
          <rPr>
            <sz val="9"/>
            <color indexed="81"/>
            <rFont val="宋体"/>
            <charset val="134"/>
          </rPr>
          <t xml:space="preserve">Administrator:
2021年11月至2022年4月在通航物流社保补贴</t>
        </r>
      </text>
    </comment>
    <comment ref="V84" authorId="0">
      <text>
        <r>
          <rPr>
            <sz val="9"/>
            <color indexed="81"/>
            <rFont val="宋体"/>
            <charset val="134"/>
          </rPr>
          <t xml:space="preserve">Administrator:
202207-202208在汇嘉食品，202305开始享受第三个月</t>
        </r>
      </text>
    </comment>
    <comment ref="V106" authorId="0">
      <text>
        <r>
          <rPr>
            <sz val="9"/>
            <color indexed="81"/>
            <rFont val="宋体"/>
            <charset val="134"/>
          </rPr>
          <t xml:space="preserve">Administrator:
2021年8月到2022年3月在禾盛矿业申报
</t>
        </r>
      </text>
    </comment>
    <comment ref="V145" authorId="0">
      <text>
        <r>
          <rPr>
            <sz val="9"/>
            <color indexed="81"/>
            <rFont val="宋体"/>
            <charset val="134"/>
          </rPr>
          <t xml:space="preserve">Administrator:
2022年7-12月未报</t>
        </r>
      </text>
    </comment>
    <comment ref="V149" authorId="0">
      <text>
        <r>
          <rPr>
            <sz val="9"/>
            <color indexed="81"/>
            <rFont val="宋体"/>
            <charset val="134"/>
          </rPr>
          <t xml:space="preserve">Administrator:
202305未报</t>
        </r>
      </text>
    </comment>
    <comment ref="V15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5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5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5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5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5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5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5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5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5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6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7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7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7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7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7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7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7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7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78" authorId="0">
      <text>
        <r>
          <rPr>
            <sz val="9"/>
            <color indexed="81"/>
            <rFont val="宋体"/>
            <charset val="134"/>
          </rPr>
          <t xml:space="preserve">Administrator:
202305未报</t>
        </r>
      </text>
    </comment>
    <comment ref="V17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8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19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0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0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1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2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3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4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5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6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7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8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19" authorId="0">
      <text>
        <r>
          <rPr>
            <sz val="9"/>
            <color indexed="81"/>
            <rFont val="宋体"/>
            <charset val="134"/>
          </rPr>
          <t xml:space="preserve">Administrator:
202305未报
</t>
        </r>
      </text>
    </comment>
    <comment ref="V222" authorId="0">
      <text>
        <r>
          <rPr>
            <sz val="9"/>
            <color indexed="81"/>
            <rFont val="宋体"/>
            <charset val="134"/>
          </rPr>
          <t xml:space="preserve">Administrator:
2022年和2023年1-3月未报</t>
        </r>
      </text>
    </comment>
    <comment ref="V235" authorId="0">
      <text>
        <r>
          <rPr>
            <sz val="9"/>
            <color indexed="81"/>
            <rFont val="宋体"/>
            <charset val="134"/>
          </rPr>
          <t xml:space="preserve">Administrator:
2022年2月未报</t>
        </r>
      </text>
    </comment>
    <comment ref="V241" authorId="0">
      <text>
        <r>
          <rPr>
            <sz val="9"/>
            <color indexed="81"/>
            <rFont val="宋体"/>
            <charset val="134"/>
          </rPr>
          <t xml:space="preserve">Administrator:
2021年4月到2021年9月在禾盛矿业</t>
        </r>
      </text>
    </comment>
    <comment ref="V255" authorId="0">
      <text>
        <r>
          <rPr>
            <sz val="9"/>
            <color indexed="81"/>
            <rFont val="宋体"/>
            <charset val="134"/>
          </rPr>
          <t xml:space="preserve">Administrator:
2022年10、11月未报</t>
        </r>
      </text>
    </comment>
    <comment ref="V256" authorId="0">
      <text>
        <r>
          <rPr>
            <sz val="9"/>
            <color indexed="81"/>
            <rFont val="宋体"/>
            <charset val="134"/>
          </rPr>
          <t xml:space="preserve">Administrator:
2022年10-11月未报</t>
        </r>
      </text>
    </comment>
    <comment ref="V257" authorId="0">
      <text>
        <r>
          <rPr>
            <sz val="9"/>
            <color indexed="81"/>
            <rFont val="宋体"/>
            <charset val="134"/>
          </rPr>
          <t xml:space="preserve">Administrator:
2022年10、11月未报</t>
        </r>
      </text>
    </comment>
    <comment ref="V258" authorId="0">
      <text>
        <r>
          <rPr>
            <sz val="9"/>
            <color indexed="81"/>
            <rFont val="宋体"/>
            <charset val="134"/>
          </rPr>
          <t xml:space="preserve">Administrator:
21年4/5/9月未报</t>
        </r>
      </text>
    </comment>
    <comment ref="V261" authorId="0">
      <text>
        <r>
          <rPr>
            <sz val="9"/>
            <color indexed="81"/>
            <rFont val="宋体"/>
            <charset val="134"/>
          </rPr>
          <t xml:space="preserve">Administrator:
21年9月未报</t>
        </r>
      </text>
    </comment>
    <comment ref="V262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V263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V273" authorId="0">
      <text>
        <r>
          <rPr>
            <sz val="9"/>
            <color indexed="81"/>
            <rFont val="宋体"/>
            <charset val="134"/>
          </rPr>
          <t xml:space="preserve">Administrator:
21年8月到22年7月在极速兔</t>
        </r>
      </text>
    </comment>
    <comment ref="V280" authorId="0">
      <text>
        <r>
          <rPr>
            <sz val="9"/>
            <color indexed="81"/>
            <rFont val="宋体"/>
            <charset val="134"/>
          </rPr>
          <t xml:space="preserve">Administrator:
在其他单位享受过6个月</t>
        </r>
      </text>
    </comment>
    <comment ref="V285" authorId="0">
      <text>
        <r>
          <rPr>
            <sz val="9"/>
            <color indexed="81"/>
            <rFont val="宋体"/>
            <charset val="134"/>
          </rPr>
          <t xml:space="preserve">Administrator:
系统显示201905初次享受，查询后为202304享受了1个月的补贴</t>
        </r>
      </text>
    </comment>
    <comment ref="V290" authorId="0">
      <text>
        <r>
          <rPr>
            <sz val="9"/>
            <color indexed="81"/>
            <rFont val="宋体"/>
            <charset val="134"/>
          </rPr>
          <t xml:space="preserve">Administrator:
21年9月未报</t>
        </r>
      </text>
    </comment>
    <comment ref="V291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V292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V299" authorId="0">
      <text>
        <r>
          <rPr>
            <sz val="9"/>
            <color indexed="81"/>
            <rFont val="宋体"/>
            <charset val="134"/>
          </rPr>
          <t xml:space="preserve">Administrator:
202303-202305未报</t>
        </r>
      </text>
    </comment>
    <comment ref="V305" authorId="0">
      <text>
        <r>
          <rPr>
            <sz val="9"/>
            <color indexed="81"/>
            <rFont val="宋体"/>
            <charset val="134"/>
          </rPr>
          <t xml:space="preserve">Administrator:
2023年2月未报</t>
        </r>
      </text>
    </comment>
    <comment ref="V306" authorId="0">
      <text>
        <r>
          <rPr>
            <sz val="9"/>
            <color indexed="81"/>
            <rFont val="宋体"/>
            <charset val="134"/>
          </rPr>
          <t xml:space="preserve">Administrator:
2023年2月未报
</t>
        </r>
      </text>
    </comment>
    <comment ref="V307" authorId="0">
      <text>
        <r>
          <rPr>
            <sz val="9"/>
            <color indexed="81"/>
            <rFont val="宋体"/>
            <charset val="134"/>
          </rPr>
          <t xml:space="preserve">Administrator:
2023年2月未报
</t>
        </r>
      </text>
    </comment>
    <comment ref="V308" authorId="0">
      <text>
        <r>
          <rPr>
            <sz val="9"/>
            <color indexed="81"/>
            <rFont val="宋体"/>
            <charset val="134"/>
          </rPr>
          <t xml:space="preserve">Administrator:
2021年9月未报，2022年10、11月未报
</t>
        </r>
      </text>
    </comment>
    <comment ref="V312" authorId="0">
      <text>
        <r>
          <rPr>
            <sz val="9"/>
            <color indexed="81"/>
            <rFont val="宋体"/>
            <charset val="134"/>
          </rPr>
          <t xml:space="preserve">Administrator:
21年10月，22年11月未报</t>
        </r>
      </text>
    </comment>
    <comment ref="V313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V314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V315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V316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V317" authorId="0">
      <text>
        <r>
          <rPr>
            <sz val="9"/>
            <color indexed="81"/>
            <rFont val="宋体"/>
            <charset val="134"/>
          </rPr>
          <t xml:space="preserve">Administrator:
22年11月未报</t>
        </r>
      </text>
    </comment>
    <comment ref="V318" authorId="0">
      <text>
        <r>
          <rPr>
            <sz val="9"/>
            <color indexed="81"/>
            <rFont val="宋体"/>
            <charset val="134"/>
          </rPr>
          <t xml:space="preserve">Administrator:
22年11月未报</t>
        </r>
      </text>
    </comment>
    <comment ref="V343" authorId="0">
      <text>
        <r>
          <rPr>
            <sz val="9"/>
            <color indexed="81"/>
            <rFont val="宋体"/>
            <charset val="134"/>
          </rPr>
          <t xml:space="preserve">Administrator:
21年6月-9月在西域华腾，之后未报，23年3月继续报</t>
        </r>
      </text>
    </comment>
    <comment ref="V356" authorId="0">
      <text>
        <r>
          <rPr>
            <sz val="9"/>
            <color indexed="81"/>
            <rFont val="宋体"/>
            <charset val="134"/>
          </rPr>
          <t xml:space="preserve">Administrator:
21年7月未报</t>
        </r>
      </text>
    </comment>
    <comment ref="V416" authorId="0">
      <text>
        <r>
          <rPr>
            <sz val="9"/>
            <color indexed="81"/>
            <rFont val="宋体"/>
            <charset val="134"/>
          </rPr>
          <t xml:space="preserve">Administrator:
2022年9-12月，23年1-3月未报</t>
        </r>
      </text>
    </comment>
    <comment ref="V417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</t>
        </r>
      </text>
    </comment>
    <comment ref="V418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V419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V420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V421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V422" authorId="0">
      <text>
        <r>
          <rPr>
            <sz val="9"/>
            <color indexed="81"/>
            <rFont val="宋体"/>
            <charset val="134"/>
          </rPr>
          <t xml:space="preserve">Administrator:
22年3月-2023年3月未报</t>
        </r>
      </text>
    </comment>
    <comment ref="V42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2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2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2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3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4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5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6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6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6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6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6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6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V486" authorId="0">
      <text>
        <r>
          <rPr>
            <sz val="9"/>
            <color indexed="81"/>
            <rFont val="宋体"/>
            <charset val="134"/>
          </rPr>
          <t xml:space="preserve">Administrator:
2022年1-2月，11月未报</t>
        </r>
      </text>
    </comment>
    <comment ref="V495" authorId="0">
      <text>
        <r>
          <rPr>
            <sz val="9"/>
            <color indexed="81"/>
            <rFont val="宋体"/>
            <charset val="134"/>
          </rPr>
          <t xml:space="preserve">Administrator:
2021年6月在众祥环保第一次享受，之后一直未报；2023年5月到众祥环保</t>
        </r>
      </text>
    </comment>
    <comment ref="V521" authorId="0">
      <text>
        <r>
          <rPr>
            <sz val="9"/>
            <color indexed="81"/>
            <rFont val="宋体"/>
            <charset val="134"/>
          </rPr>
          <t xml:space="preserve">Administrator:
21年4-5月在中德输配电</t>
        </r>
      </text>
    </comment>
    <comment ref="V524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</t>
        </r>
      </text>
    </comment>
    <comment ref="V525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V526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V527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V528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V529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V533" authorId="0">
      <text>
        <r>
          <rPr>
            <sz val="9"/>
            <color indexed="81"/>
            <rFont val="宋体"/>
            <charset val="134"/>
          </rPr>
          <t xml:space="preserve">Administrator:
2022年7、10、11月未报，2023年5月未报</t>
        </r>
      </text>
    </comment>
    <comment ref="V534" authorId="0">
      <text>
        <r>
          <rPr>
            <sz val="9"/>
            <color indexed="81"/>
            <rFont val="宋体"/>
            <charset val="134"/>
          </rPr>
          <t xml:space="preserve">Administrator:
2022年、2023年1-5月未报</t>
        </r>
      </text>
    </comment>
    <comment ref="V535" authorId="0">
      <text>
        <r>
          <rPr>
            <sz val="9"/>
            <color indexed="81"/>
            <rFont val="宋体"/>
            <charset val="134"/>
          </rPr>
          <t xml:space="preserve">Administrator:
2022年、2023年1-5月未报
</t>
        </r>
      </text>
    </comment>
    <comment ref="V537" authorId="0">
      <text>
        <r>
          <rPr>
            <sz val="9"/>
            <color indexed="81"/>
            <rFont val="宋体"/>
            <charset val="134"/>
          </rPr>
          <t xml:space="preserve">Administrator:
2022年11月未报</t>
        </r>
      </text>
    </comment>
    <comment ref="V560" authorId="0">
      <text>
        <r>
          <rPr>
            <sz val="9"/>
            <color indexed="81"/>
            <rFont val="宋体"/>
            <charset val="134"/>
          </rPr>
          <t xml:space="preserve">Administrator:
22年6-12月未报</t>
        </r>
      </text>
    </comment>
    <comment ref="V561" authorId="0">
      <text>
        <r>
          <rPr>
            <sz val="9"/>
            <color indexed="81"/>
            <rFont val="宋体"/>
            <charset val="134"/>
          </rPr>
          <t xml:space="preserve">Administrator:
22年6-12月未报
</t>
        </r>
      </text>
    </comment>
    <comment ref="V579" authorId="0">
      <text>
        <r>
          <rPr>
            <sz val="9"/>
            <color indexed="81"/>
            <rFont val="宋体"/>
            <charset val="134"/>
          </rPr>
          <t xml:space="preserve">Administrator:
22年12月，23年1-3月未报</t>
        </r>
      </text>
    </comment>
    <comment ref="V591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</t>
        </r>
      </text>
    </comment>
    <comment ref="V592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V593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V594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V595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V596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V600" authorId="0">
      <text>
        <r>
          <rPr>
            <sz val="9"/>
            <color indexed="81"/>
            <rFont val="宋体"/>
            <charset val="134"/>
          </rPr>
          <t xml:space="preserve">Administrator:
21年4、5月未报</t>
        </r>
      </text>
    </comment>
    <comment ref="V602" authorId="0">
      <text>
        <r>
          <rPr>
            <sz val="9"/>
            <color indexed="81"/>
            <rFont val="宋体"/>
            <charset val="134"/>
          </rPr>
          <t xml:space="preserve">Administrator:
21年4、5月未报
</t>
        </r>
      </text>
    </comment>
    <comment ref="V610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V611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V612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V613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V614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V615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V616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V617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V618" authorId="0">
      <text>
        <r>
          <rPr>
            <sz val="9"/>
            <color indexed="81"/>
            <rFont val="宋体"/>
            <charset val="134"/>
          </rPr>
          <t xml:space="preserve">Administrator:
23年2月未报
</t>
        </r>
      </text>
    </comment>
    <comment ref="V619" authorId="0">
      <text>
        <r>
          <rPr>
            <sz val="9"/>
            <color indexed="81"/>
            <rFont val="宋体"/>
            <charset val="134"/>
          </rPr>
          <t xml:space="preserve">Administrator:
23年2月未报
</t>
        </r>
      </text>
    </comment>
    <comment ref="V620" authorId="0">
      <text>
        <r>
          <rPr>
            <sz val="9"/>
            <color indexed="81"/>
            <rFont val="宋体"/>
            <charset val="134"/>
          </rPr>
          <t xml:space="preserve">Administrator:
23年2月未报
</t>
        </r>
      </text>
    </comment>
    <comment ref="V636" authorId="0">
      <text>
        <r>
          <rPr>
            <sz val="9"/>
            <color indexed="81"/>
            <rFont val="宋体"/>
            <charset val="134"/>
          </rPr>
          <t xml:space="preserve">Administrator:
2022年7月-2023年2月在德信恒洋</t>
        </r>
      </text>
    </comment>
    <comment ref="V638" authorId="0">
      <text>
        <r>
          <rPr>
            <sz val="9"/>
            <color indexed="81"/>
            <rFont val="宋体"/>
            <charset val="134"/>
          </rPr>
          <t xml:space="preserve">Administrator:
系统外享受过，也有月数未报</t>
        </r>
      </text>
    </comment>
    <comment ref="V639" authorId="0">
      <text>
        <r>
          <rPr>
            <sz val="9"/>
            <color indexed="81"/>
            <rFont val="宋体"/>
            <charset val="134"/>
          </rPr>
          <t xml:space="preserve">Administrator:
系统外享受7个月，有月份未报</t>
        </r>
      </text>
    </comment>
    <comment ref="V657" authorId="0">
      <text>
        <r>
          <rPr>
            <sz val="9"/>
            <color indexed="81"/>
            <rFont val="宋体"/>
            <charset val="134"/>
          </rPr>
          <t xml:space="preserve">Administrator:
之前在其他单位享受过</t>
        </r>
      </text>
    </comment>
    <comment ref="V658" authorId="0">
      <text>
        <r>
          <rPr>
            <sz val="9"/>
            <color indexed="81"/>
            <rFont val="宋体"/>
            <charset val="134"/>
          </rPr>
          <t xml:space="preserve">Administrator:
202205-202212在其他企业享受过补贴</t>
        </r>
      </text>
    </comment>
  </commentList>
</comments>
</file>

<file path=xl/sharedStrings.xml><?xml version="1.0" encoding="utf-8"?>
<sst xmlns="http://schemas.openxmlformats.org/spreadsheetml/2006/main" count="2190">
  <si>
    <t xml:space="preserve">附件2 </t>
  </si>
  <si>
    <t>2023年6月拟拨付兵团乌鲁木齐经济技术开发区社会保险补贴花名册</t>
  </si>
  <si>
    <r>
      <rPr>
        <sz val="9"/>
        <rFont val="FangSong"/>
        <charset val="134"/>
      </rPr>
      <t xml:space="preserve">序
</t>
    </r>
    <r>
      <rPr>
        <sz val="9"/>
        <rFont val="FangSong"/>
        <charset val="134"/>
      </rPr>
      <t>号</t>
    </r>
  </si>
  <si>
    <r>
      <rPr>
        <sz val="9"/>
        <rFont val="FangSong"/>
        <charset val="134"/>
      </rPr>
      <t xml:space="preserve">申报
</t>
    </r>
    <r>
      <rPr>
        <sz val="9"/>
        <rFont val="FangSong"/>
        <charset val="134"/>
      </rPr>
      <t xml:space="preserve">企业
</t>
    </r>
    <r>
      <rPr>
        <sz val="9"/>
        <rFont val="FangSong"/>
        <charset val="134"/>
      </rPr>
      <t>名称</t>
    </r>
  </si>
  <si>
    <r>
      <rPr>
        <sz val="9"/>
        <rFont val="FangSong"/>
        <charset val="134"/>
      </rPr>
      <t xml:space="preserve">姓
</t>
    </r>
    <r>
      <rPr>
        <sz val="9"/>
        <rFont val="FangSong"/>
        <charset val="134"/>
      </rPr>
      <t>名</t>
    </r>
  </si>
  <si>
    <r>
      <rPr>
        <sz val="9"/>
        <rFont val="FangSong"/>
        <charset val="134"/>
      </rPr>
      <t xml:space="preserve">性
</t>
    </r>
    <r>
      <rPr>
        <sz val="9"/>
        <rFont val="FangSong"/>
        <charset val="134"/>
      </rPr>
      <t>别</t>
    </r>
  </si>
  <si>
    <t>身份证号码</t>
  </si>
  <si>
    <r>
      <rPr>
        <sz val="9"/>
        <rFont val="FangSong"/>
        <charset val="134"/>
      </rPr>
      <t>联系电话</t>
    </r>
  </si>
  <si>
    <r>
      <rPr>
        <sz val="9"/>
        <rFont val="FangSong"/>
        <charset val="134"/>
      </rPr>
      <t>人员类别</t>
    </r>
  </si>
  <si>
    <r>
      <rPr>
        <sz val="9"/>
        <rFont val="FangSong"/>
        <charset val="134"/>
      </rPr>
      <t>缴费基数</t>
    </r>
  </si>
  <si>
    <r>
      <rPr>
        <sz val="10"/>
        <rFont val="FangSong"/>
        <charset val="134"/>
      </rPr>
      <t>单位缴纳部分</t>
    </r>
  </si>
  <si>
    <r>
      <rPr>
        <sz val="10"/>
        <rFont val="FangSong"/>
        <charset val="134"/>
      </rPr>
      <t>个人缴纳部分</t>
    </r>
  </si>
  <si>
    <r>
      <rPr>
        <sz val="9"/>
        <rFont val="FangSong"/>
        <charset val="134"/>
      </rPr>
      <t xml:space="preserve">享受补
</t>
    </r>
    <r>
      <rPr>
        <sz val="9"/>
        <rFont val="FangSong"/>
        <charset val="134"/>
      </rPr>
      <t xml:space="preserve">贴比例
</t>
    </r>
    <r>
      <rPr>
        <sz val="9"/>
        <rFont val="FangSong"/>
        <charset val="134"/>
      </rPr>
      <t xml:space="preserve">（50%/
</t>
    </r>
    <r>
      <rPr>
        <sz val="9"/>
        <rFont val="FangSong"/>
        <charset val="134"/>
      </rPr>
      <t>100%）</t>
    </r>
  </si>
  <si>
    <r>
      <rPr>
        <sz val="9"/>
        <rFont val="FangSong"/>
        <charset val="134"/>
      </rPr>
      <t xml:space="preserve">补贴金
</t>
    </r>
    <r>
      <rPr>
        <sz val="9"/>
        <rFont val="FangSong"/>
        <charset val="134"/>
      </rPr>
      <t>额合计</t>
    </r>
  </si>
  <si>
    <r>
      <rPr>
        <sz val="9"/>
        <rFont val="FangSong"/>
        <charset val="134"/>
      </rPr>
      <t xml:space="preserve">补贴
</t>
    </r>
    <r>
      <rPr>
        <sz val="9"/>
        <rFont val="FangSong"/>
        <charset val="134"/>
      </rPr>
      <t xml:space="preserve">起-止
</t>
    </r>
    <r>
      <rPr>
        <sz val="9"/>
        <rFont val="FangSong"/>
        <charset val="134"/>
      </rPr>
      <t>年月</t>
    </r>
  </si>
  <si>
    <r>
      <rPr>
        <sz val="9"/>
        <rFont val="FangSong"/>
        <charset val="134"/>
      </rPr>
      <t xml:space="preserve">累计
</t>
    </r>
    <r>
      <rPr>
        <sz val="9"/>
        <rFont val="FangSong"/>
        <charset val="134"/>
      </rPr>
      <t xml:space="preserve">已享
</t>
    </r>
    <r>
      <rPr>
        <sz val="9"/>
        <rFont val="FangSong"/>
        <charset val="134"/>
      </rPr>
      <t xml:space="preserve">受补
</t>
    </r>
    <r>
      <rPr>
        <sz val="9"/>
        <rFont val="FangSong"/>
        <charset val="134"/>
      </rPr>
      <t xml:space="preserve">贴月
</t>
    </r>
    <r>
      <rPr>
        <sz val="9"/>
        <rFont val="FangSong"/>
        <charset val="134"/>
      </rPr>
      <t>数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</si>
  <si>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
</t>
    </r>
    <r>
      <rPr>
        <sz val="9"/>
        <rFont val="FangSong"/>
        <charset val="134"/>
      </rPr>
      <t>险、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 xml:space="preserve">失
</t>
    </r>
    <r>
      <rPr>
        <sz val="9"/>
        <rFont val="FangSong"/>
        <charset val="134"/>
      </rPr>
      <t>业保险</t>
    </r>
  </si>
  <si>
    <r>
      <rPr>
        <sz val="9"/>
        <rFont val="FangSong"/>
        <charset val="134"/>
      </rPr>
      <t xml:space="preserve">基本
</t>
    </r>
    <r>
      <rPr>
        <sz val="9"/>
        <rFont val="FangSong"/>
        <charset val="134"/>
      </rPr>
      <t xml:space="preserve">医疗
</t>
    </r>
    <r>
      <rPr>
        <sz val="9"/>
        <rFont val="FangSong"/>
        <charset val="134"/>
      </rPr>
      <t>保险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</si>
  <si>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老保险
</t>
    </r>
    <r>
      <rPr>
        <sz val="9"/>
        <rFont val="FangSong"/>
        <charset val="134"/>
      </rPr>
      <t>（16%）</t>
    </r>
  </si>
  <si>
    <r>
      <rPr>
        <sz val="9"/>
        <rFont val="FangSong"/>
        <charset val="134"/>
      </rPr>
      <t xml:space="preserve">基本医
</t>
    </r>
    <r>
      <rPr>
        <sz val="9"/>
        <rFont val="FangSong"/>
        <charset val="134"/>
      </rPr>
      <t xml:space="preserve">疗保险
</t>
    </r>
    <r>
      <rPr>
        <sz val="9"/>
        <rFont val="FangSong"/>
        <charset val="134"/>
      </rPr>
      <t>（9%）</t>
    </r>
  </si>
  <si>
    <r>
      <rPr>
        <sz val="9"/>
        <rFont val="FangSong"/>
        <charset val="134"/>
      </rPr>
      <t xml:space="preserve">  </t>
    </r>
    <r>
      <rPr>
        <sz val="9"/>
        <rFont val="FangSong"/>
        <charset val="134"/>
      </rPr>
      <t xml:space="preserve">失业
</t>
    </r>
    <r>
      <rPr>
        <sz val="9"/>
        <rFont val="FangSong"/>
        <charset val="134"/>
      </rPr>
      <t xml:space="preserve">  </t>
    </r>
    <r>
      <rPr>
        <sz val="9"/>
        <rFont val="FangSong"/>
        <charset val="134"/>
      </rPr>
      <t xml:space="preserve">保险
</t>
    </r>
    <r>
      <rPr>
        <sz val="9"/>
        <rFont val="FangSong"/>
        <charset val="134"/>
      </rPr>
      <t>（0.5）</t>
    </r>
  </si>
  <si>
    <r>
      <rPr>
        <sz val="9"/>
        <rFont val="FangSong"/>
        <charset val="134"/>
      </rPr>
      <t>补贴小计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</si>
  <si>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老保险
</t>
    </r>
    <r>
      <rPr>
        <sz val="9"/>
        <rFont val="FangSong"/>
        <charset val="134"/>
      </rPr>
      <t>（8%）</t>
    </r>
  </si>
  <si>
    <r>
      <rPr>
        <sz val="9"/>
        <rFont val="FangSong"/>
        <charset val="134"/>
      </rPr>
      <t xml:space="preserve">基本医
</t>
    </r>
    <r>
      <rPr>
        <sz val="9"/>
        <rFont val="FangSong"/>
        <charset val="134"/>
      </rPr>
      <t xml:space="preserve">疗保险
</t>
    </r>
    <r>
      <rPr>
        <sz val="9"/>
        <rFont val="FangSong"/>
        <charset val="134"/>
      </rPr>
      <t>（2%）</t>
    </r>
  </si>
  <si>
    <r>
      <rPr>
        <sz val="9"/>
        <rFont val="FangSong"/>
        <charset val="134"/>
      </rPr>
      <t xml:space="preserve">失业
</t>
    </r>
    <r>
      <rPr>
        <sz val="9"/>
        <rFont val="FangSong"/>
        <charset val="134"/>
      </rPr>
      <t xml:space="preserve">保险
</t>
    </r>
    <r>
      <rPr>
        <sz val="9"/>
        <rFont val="FangSong"/>
        <charset val="134"/>
      </rPr>
      <t>（0.5）</t>
    </r>
  </si>
  <si>
    <r>
      <rPr>
        <sz val="7"/>
        <rFont val="FangSong"/>
        <charset val="134"/>
      </rPr>
      <t>13=10+11+12</t>
    </r>
  </si>
  <si>
    <r>
      <rPr>
        <sz val="7"/>
        <rFont val="FangSong"/>
        <charset val="134"/>
      </rPr>
      <t>17=14+15+16</t>
    </r>
  </si>
  <si>
    <r>
      <rPr>
        <sz val="7"/>
        <rFont val="FangSong"/>
        <charset val="134"/>
      </rPr>
      <t>19=13+17</t>
    </r>
  </si>
  <si>
    <t>新疆丝路城市建设投资有限公司</t>
  </si>
  <si>
    <t>李威霖</t>
  </si>
  <si>
    <t>男</t>
  </si>
  <si>
    <t>6590**********0310</t>
  </si>
  <si>
    <t>166****1633</t>
  </si>
  <si>
    <t>高校毕业生</t>
  </si>
  <si>
    <t>202107-202306</t>
  </si>
  <si>
    <t>新疆汉音新能源汽车集团有限公司</t>
  </si>
  <si>
    <t>刘洋洋</t>
  </si>
  <si>
    <t>女</t>
  </si>
  <si>
    <t>6540**********5346</t>
  </si>
  <si>
    <t>185****2801</t>
  </si>
  <si>
    <t>一般劳动者</t>
  </si>
  <si>
    <t>202108-202306</t>
  </si>
  <si>
    <t>严珍珍</t>
  </si>
  <si>
    <t>4115**********5320</t>
  </si>
  <si>
    <t>152****0586</t>
  </si>
  <si>
    <t>202204-202306</t>
  </si>
  <si>
    <t>张维</t>
  </si>
  <si>
    <t>6501**********3013</t>
  </si>
  <si>
    <t>185****0991</t>
  </si>
  <si>
    <t>马海利</t>
  </si>
  <si>
    <t>5325**********2925</t>
  </si>
  <si>
    <t>136****1415</t>
  </si>
  <si>
    <t>202009-202306</t>
  </si>
  <si>
    <t>卢春琳</t>
  </si>
  <si>
    <t>6521**********2023</t>
  </si>
  <si>
    <t>181****4018</t>
  </si>
  <si>
    <t>202305-202306</t>
  </si>
  <si>
    <t>乌鲁木齐中恒商贸有限公司</t>
  </si>
  <si>
    <t>刘政</t>
  </si>
  <si>
    <t>6501**********133X</t>
  </si>
  <si>
    <t>182****3559</t>
  </si>
  <si>
    <t>马玉玲</t>
  </si>
  <si>
    <t>6501**********3020</t>
  </si>
  <si>
    <t>132****2942</t>
  </si>
  <si>
    <t>202109-202306</t>
  </si>
  <si>
    <t>位喜军</t>
  </si>
  <si>
    <t>6227**********0912</t>
  </si>
  <si>
    <t>136****3726</t>
  </si>
  <si>
    <t>杨永宁</t>
  </si>
  <si>
    <t>6422**********2027</t>
  </si>
  <si>
    <t>180****3556</t>
  </si>
  <si>
    <t>王龚</t>
  </si>
  <si>
    <t>4127**********6954</t>
  </si>
  <si>
    <t>130****8233</t>
  </si>
  <si>
    <t>乌鲁木齐市得力文达商贸有限公司</t>
  </si>
  <si>
    <t>王淑芳</t>
  </si>
  <si>
    <t>6501**********1934</t>
  </si>
  <si>
    <t>135****2400</t>
  </si>
  <si>
    <t>李进忠</t>
  </si>
  <si>
    <t>6205**********1933</t>
  </si>
  <si>
    <t>135****6092</t>
  </si>
  <si>
    <t>新疆鑫茂源化纤棉制造有限公司</t>
  </si>
  <si>
    <t>朱晓燕</t>
  </si>
  <si>
    <t>6204**********2024</t>
  </si>
  <si>
    <t>180****1152</t>
  </si>
  <si>
    <t>202010-202306</t>
  </si>
  <si>
    <t>陈磊明</t>
  </si>
  <si>
    <t>3304**********1216</t>
  </si>
  <si>
    <t>181****8659</t>
  </si>
  <si>
    <t>202110-202306</t>
  </si>
  <si>
    <t>新疆强源电力设备安装工程有限公司乌鲁木齐分公司</t>
  </si>
  <si>
    <t>秦玲玲</t>
  </si>
  <si>
    <t>6222**********4841</t>
  </si>
  <si>
    <t>180****7055</t>
  </si>
  <si>
    <t>202103-202306</t>
  </si>
  <si>
    <t>张磊</t>
  </si>
  <si>
    <t>6222**********4834</t>
  </si>
  <si>
    <t>199****5678</t>
  </si>
  <si>
    <t>徐英</t>
  </si>
  <si>
    <t>6501**********1922</t>
  </si>
  <si>
    <t>152****8207</t>
  </si>
  <si>
    <t>孙历鹏</t>
  </si>
  <si>
    <t>6321**********2554</t>
  </si>
  <si>
    <t>176****0284</t>
  </si>
  <si>
    <t>代兴军</t>
  </si>
  <si>
    <t>131****5238</t>
  </si>
  <si>
    <t>范强</t>
  </si>
  <si>
    <t>4112**********481X</t>
  </si>
  <si>
    <t>132****2299</t>
  </si>
  <si>
    <t>杨志刚</t>
  </si>
  <si>
    <t>6222**********8412</t>
  </si>
  <si>
    <t>152****5003</t>
  </si>
  <si>
    <t>202203-202306</t>
  </si>
  <si>
    <t>魏兰</t>
  </si>
  <si>
    <t>6523**********0045</t>
  </si>
  <si>
    <t>139****6135</t>
  </si>
  <si>
    <t>赵盼盼</t>
  </si>
  <si>
    <t>6105**********2136</t>
  </si>
  <si>
    <t>182****7665</t>
  </si>
  <si>
    <t>202207-202306</t>
  </si>
  <si>
    <t>秦双喜</t>
  </si>
  <si>
    <t>6222**********4816</t>
  </si>
  <si>
    <t>138****1855</t>
  </si>
  <si>
    <t>新疆阿蒂睐食品有限公司</t>
  </si>
  <si>
    <t>丁建春</t>
  </si>
  <si>
    <t>3501**********6173</t>
  </si>
  <si>
    <t>135****1726</t>
  </si>
  <si>
    <t>202111-202306</t>
  </si>
  <si>
    <t>陈水萍</t>
  </si>
  <si>
    <t>3501**********6160</t>
  </si>
  <si>
    <t>189****3256</t>
  </si>
  <si>
    <t>202302-202306</t>
  </si>
  <si>
    <t>乌鲁木齐礼亿德文化传媒有限公司</t>
  </si>
  <si>
    <t>徐桂莲</t>
  </si>
  <si>
    <t>6523**********0026</t>
  </si>
  <si>
    <t>139****1720</t>
  </si>
  <si>
    <t>马哓红</t>
  </si>
  <si>
    <t>6541**********4427</t>
  </si>
  <si>
    <t>150****1979</t>
  </si>
  <si>
    <t>李振</t>
  </si>
  <si>
    <t>3729**********211X</t>
  </si>
  <si>
    <t>135****7020</t>
  </si>
  <si>
    <t>依木然江·托鹘罗</t>
  </si>
  <si>
    <t>6532**********0014</t>
  </si>
  <si>
    <t>175****1142</t>
  </si>
  <si>
    <t>乌鲁木齐通航机场有限公司</t>
  </si>
  <si>
    <t>朱喜荣</t>
  </si>
  <si>
    <t>6501**********1862</t>
  </si>
  <si>
    <t>138****8205</t>
  </si>
  <si>
    <t>202205-202306</t>
  </si>
  <si>
    <t>乔银</t>
  </si>
  <si>
    <t>4128**********5007</t>
  </si>
  <si>
    <t>136****7983</t>
  </si>
  <si>
    <t>202201-202306</t>
  </si>
  <si>
    <t>乌鲁木齐通航物流有限公司</t>
  </si>
  <si>
    <t>马斌</t>
  </si>
  <si>
    <t>6501**********0619</t>
  </si>
  <si>
    <t>135****5775</t>
  </si>
  <si>
    <t>魏莉</t>
  </si>
  <si>
    <t>4128**********1268</t>
  </si>
  <si>
    <t>136****6165</t>
  </si>
  <si>
    <t>马建梅</t>
  </si>
  <si>
    <t>6501**********3741</t>
  </si>
  <si>
    <t>139****9281</t>
  </si>
  <si>
    <t>新疆聚鑫慧建材有限公司</t>
  </si>
  <si>
    <t>陶佳丽</t>
  </si>
  <si>
    <t>6223**********172X</t>
  </si>
  <si>
    <t>186****3739</t>
  </si>
  <si>
    <t>冯万东</t>
  </si>
  <si>
    <t>6205**********4532</t>
  </si>
  <si>
    <t>152****1532</t>
  </si>
  <si>
    <t>韩文杰</t>
  </si>
  <si>
    <t>6205**********4075</t>
  </si>
  <si>
    <t>136****0633</t>
  </si>
  <si>
    <t>202105-202306</t>
  </si>
  <si>
    <t>李文平</t>
  </si>
  <si>
    <t>6501**********683X</t>
  </si>
  <si>
    <t>138****6092</t>
  </si>
  <si>
    <t>刘书宁</t>
  </si>
  <si>
    <t>4113**********4531</t>
  </si>
  <si>
    <t>133****1603</t>
  </si>
  <si>
    <t>李涛</t>
  </si>
  <si>
    <t>6208**********2513</t>
  </si>
  <si>
    <t>176****4292</t>
  </si>
  <si>
    <t>梁栓成</t>
  </si>
  <si>
    <t>6227**********2555</t>
  </si>
  <si>
    <t>156****0510</t>
  </si>
  <si>
    <t>刘卫军</t>
  </si>
  <si>
    <t>6224**********0817</t>
  </si>
  <si>
    <t>185****5280</t>
  </si>
  <si>
    <t>202208-202306</t>
  </si>
  <si>
    <t>王多喜</t>
  </si>
  <si>
    <t>6501**********1737</t>
  </si>
  <si>
    <t>133****4386</t>
  </si>
  <si>
    <t>乌鲁木齐振疆防护科技有限公司</t>
  </si>
  <si>
    <t>韩奋莲</t>
  </si>
  <si>
    <t>6127**********1421</t>
  </si>
  <si>
    <t>139****0890</t>
  </si>
  <si>
    <t>202102-202306</t>
  </si>
  <si>
    <t>郝凡智</t>
  </si>
  <si>
    <t>6501**********3318</t>
  </si>
  <si>
    <t>159****1990</t>
  </si>
  <si>
    <t>202101-202306</t>
  </si>
  <si>
    <t>吴玉琨</t>
  </si>
  <si>
    <t>3625**********7819</t>
  </si>
  <si>
    <t>177****8895</t>
  </si>
  <si>
    <t>孙莲莲</t>
  </si>
  <si>
    <t>6101**********4910</t>
  </si>
  <si>
    <t>199****4243</t>
  </si>
  <si>
    <t>202104-202306</t>
  </si>
  <si>
    <t>曹肖建</t>
  </si>
  <si>
    <t>4127**********401X</t>
  </si>
  <si>
    <t>176****0733</t>
  </si>
  <si>
    <t>李小杰</t>
  </si>
  <si>
    <t>6205**********5616</t>
  </si>
  <si>
    <t>152****3137</t>
  </si>
  <si>
    <t>202301-202306</t>
  </si>
  <si>
    <t>马俊</t>
  </si>
  <si>
    <t>2103**********103X</t>
  </si>
  <si>
    <t>177****6557</t>
  </si>
  <si>
    <t>陕雪燕</t>
  </si>
  <si>
    <t>6527**********2544</t>
  </si>
  <si>
    <t>131****2222</t>
  </si>
  <si>
    <t>陈世奇</t>
  </si>
  <si>
    <t>6541**********6013</t>
  </si>
  <si>
    <t>158****8819</t>
  </si>
  <si>
    <t>艾鑫</t>
  </si>
  <si>
    <t>6542**********0817</t>
  </si>
  <si>
    <t>177****9997</t>
  </si>
  <si>
    <t>202304-202306</t>
  </si>
  <si>
    <t>刘家豪</t>
  </si>
  <si>
    <t>4103**********965X</t>
  </si>
  <si>
    <t>130****7016</t>
  </si>
  <si>
    <t>孙岳</t>
  </si>
  <si>
    <t>6501**********4616</t>
  </si>
  <si>
    <t>150****7337</t>
  </si>
  <si>
    <t>闫仁义</t>
  </si>
  <si>
    <t>4127**********7513</t>
  </si>
  <si>
    <t>157****8021</t>
  </si>
  <si>
    <t>202306-202306</t>
  </si>
  <si>
    <t>杨凯顺</t>
  </si>
  <si>
    <t>6542**********0459</t>
  </si>
  <si>
    <t>131****5962</t>
  </si>
  <si>
    <t>岑雨</t>
  </si>
  <si>
    <t>6540**********142X</t>
  </si>
  <si>
    <t>157****9689</t>
  </si>
  <si>
    <t>202011-202306</t>
  </si>
  <si>
    <t>王柳英</t>
  </si>
  <si>
    <t>5227**********7606</t>
  </si>
  <si>
    <t>137****1007</t>
  </si>
  <si>
    <t>新疆德全融汇商贸有限公司</t>
  </si>
  <si>
    <t>赵尖堂</t>
  </si>
  <si>
    <t>6223**********2193</t>
  </si>
  <si>
    <t>135****3851</t>
  </si>
  <si>
    <t>李曙东</t>
  </si>
  <si>
    <t>6541**********3299</t>
  </si>
  <si>
    <t>186****1078</t>
  </si>
  <si>
    <t>李变兰</t>
  </si>
  <si>
    <t>1411**********0086</t>
  </si>
  <si>
    <t>152****1196</t>
  </si>
  <si>
    <t>曲言杰</t>
  </si>
  <si>
    <t>3706**********7018</t>
  </si>
  <si>
    <t>131****2067</t>
  </si>
  <si>
    <t>202106-202306</t>
  </si>
  <si>
    <t>王超</t>
  </si>
  <si>
    <t>6531**********0955</t>
  </si>
  <si>
    <t>176****1084</t>
  </si>
  <si>
    <t>王春粉</t>
  </si>
  <si>
    <t>4127**********1468</t>
  </si>
  <si>
    <t>150****4024</t>
  </si>
  <si>
    <t>李芬芬</t>
  </si>
  <si>
    <t>6104**********3847</t>
  </si>
  <si>
    <t>135****4281</t>
  </si>
  <si>
    <t>丁一凡</t>
  </si>
  <si>
    <t>6501**********1041</t>
  </si>
  <si>
    <t>135****0097</t>
  </si>
  <si>
    <t>卢秋利</t>
  </si>
  <si>
    <t>6103**********8029</t>
  </si>
  <si>
    <t>135****9374</t>
  </si>
  <si>
    <t>张喜奎</t>
  </si>
  <si>
    <t>6228**********2170</t>
  </si>
  <si>
    <t>180****5288</t>
  </si>
  <si>
    <t>庞伟珍</t>
  </si>
  <si>
    <t>6226**********5557</t>
  </si>
  <si>
    <t>150****8228</t>
  </si>
  <si>
    <t>赵振兰</t>
  </si>
  <si>
    <t>6224**********5726</t>
  </si>
  <si>
    <t>181****5155</t>
  </si>
  <si>
    <t>202112-202306</t>
  </si>
  <si>
    <t>刘学兵</t>
  </si>
  <si>
    <t>5129**********0551</t>
  </si>
  <si>
    <t>139****1892</t>
  </si>
  <si>
    <t>连正鹏</t>
  </si>
  <si>
    <t>6104**********5110</t>
  </si>
  <si>
    <t>183****4116</t>
  </si>
  <si>
    <t>赵寒</t>
  </si>
  <si>
    <t>4113**********424X</t>
  </si>
  <si>
    <t>158****6105</t>
  </si>
  <si>
    <t>邱燕梅</t>
  </si>
  <si>
    <t>6223**********2028</t>
  </si>
  <si>
    <t>181****1397</t>
  </si>
  <si>
    <t>何小春</t>
  </si>
  <si>
    <t>6228**********1427</t>
  </si>
  <si>
    <t>130****8550</t>
  </si>
  <si>
    <t>202212-202306</t>
  </si>
  <si>
    <t>张丽丽</t>
  </si>
  <si>
    <t>6525**********2527</t>
  </si>
  <si>
    <t>199****2827</t>
  </si>
  <si>
    <t>哈尼克孜.依比布拉</t>
  </si>
  <si>
    <t>6531**********1488</t>
  </si>
  <si>
    <t>152****4910</t>
  </si>
  <si>
    <t>李川宝</t>
  </si>
  <si>
    <t>6106**********0077</t>
  </si>
  <si>
    <t>152****2305</t>
  </si>
  <si>
    <t>新疆华源润泽医药有限公司</t>
  </si>
  <si>
    <t>展加锋</t>
  </si>
  <si>
    <t>3412**********7537</t>
  </si>
  <si>
    <t>159****0306</t>
  </si>
  <si>
    <t>202206-202306</t>
  </si>
  <si>
    <t>苏静</t>
  </si>
  <si>
    <t>6523**********562X</t>
  </si>
  <si>
    <t>155****1991</t>
  </si>
  <si>
    <t>202209-202306</t>
  </si>
  <si>
    <t>王卓</t>
  </si>
  <si>
    <t>6521**********0031</t>
  </si>
  <si>
    <t>176****7585</t>
  </si>
  <si>
    <t>新疆易普国际贸易有限公司</t>
  </si>
  <si>
    <t>余江波</t>
  </si>
  <si>
    <t>5105**********1172</t>
  </si>
  <si>
    <t>159****0783</t>
  </si>
  <si>
    <t>吴梦杰</t>
  </si>
  <si>
    <t>4127**********5027</t>
  </si>
  <si>
    <t>183****9703</t>
  </si>
  <si>
    <t>吴斌文</t>
  </si>
  <si>
    <t>6223**********4878</t>
  </si>
  <si>
    <t>176****0525</t>
  </si>
  <si>
    <t>塔依尔江·肉孜</t>
  </si>
  <si>
    <t>6521**********1335</t>
  </si>
  <si>
    <t>186****3177</t>
  </si>
  <si>
    <t>张锐</t>
  </si>
  <si>
    <t>6590**********3411</t>
  </si>
  <si>
    <t>131****0965</t>
  </si>
  <si>
    <t>新疆全鑫电气有限公司</t>
  </si>
  <si>
    <t>周闪</t>
  </si>
  <si>
    <t>4127**********3766</t>
  </si>
  <si>
    <t>181****4309</t>
  </si>
  <si>
    <t>赵威</t>
  </si>
  <si>
    <t>4127**********3755</t>
  </si>
  <si>
    <t>177****6367</t>
  </si>
  <si>
    <t>周永振</t>
  </si>
  <si>
    <t>4127**********3791</t>
  </si>
  <si>
    <t>150****1966</t>
  </si>
  <si>
    <t>周福英</t>
  </si>
  <si>
    <t>4127**********3743</t>
  </si>
  <si>
    <t>133****6237</t>
  </si>
  <si>
    <t>新疆昌平源矿业科技有限公司</t>
  </si>
  <si>
    <t>杨建春</t>
  </si>
  <si>
    <t>6501**********1634</t>
  </si>
  <si>
    <t>185****8450</t>
  </si>
  <si>
    <t>顾冰</t>
  </si>
  <si>
    <t>6543**********5524</t>
  </si>
  <si>
    <t>180****9082</t>
  </si>
  <si>
    <t>郭月</t>
  </si>
  <si>
    <t>5110**********682X</t>
  </si>
  <si>
    <t>136****2161</t>
  </si>
  <si>
    <t>李春燕</t>
  </si>
  <si>
    <t>6501**********1427</t>
  </si>
  <si>
    <t>182****5747</t>
  </si>
  <si>
    <t>庄善</t>
  </si>
  <si>
    <t>6542**********4029</t>
  </si>
  <si>
    <t>181****5056</t>
  </si>
  <si>
    <t>陈雪琴</t>
  </si>
  <si>
    <t>6528**********0020</t>
  </si>
  <si>
    <t>139****4160</t>
  </si>
  <si>
    <t>余璐</t>
  </si>
  <si>
    <t>6543**********4227</t>
  </si>
  <si>
    <t>152****3306</t>
  </si>
  <si>
    <t>陈梦莉</t>
  </si>
  <si>
    <t>6523**********4029</t>
  </si>
  <si>
    <t>136****8158</t>
  </si>
  <si>
    <t>杨景越</t>
  </si>
  <si>
    <t>6523**********5554</t>
  </si>
  <si>
    <t>157****3923</t>
  </si>
  <si>
    <t>202210-202306</t>
  </si>
  <si>
    <t>谢刚</t>
  </si>
  <si>
    <t>6501**********4414</t>
  </si>
  <si>
    <t>135****3967</t>
  </si>
  <si>
    <t>万年平</t>
  </si>
  <si>
    <t>5221**********2537</t>
  </si>
  <si>
    <t>158****9788</t>
  </si>
  <si>
    <t>202303-202306</t>
  </si>
  <si>
    <t>万华立</t>
  </si>
  <si>
    <t>4324**********572X</t>
  </si>
  <si>
    <t>150****8118</t>
  </si>
  <si>
    <t>候晓楠</t>
  </si>
  <si>
    <t>6501**********5021</t>
  </si>
  <si>
    <t>184****6055</t>
  </si>
  <si>
    <t>王定贤</t>
  </si>
  <si>
    <t>6204**********4896</t>
  </si>
  <si>
    <t>133****3678</t>
  </si>
  <si>
    <t>张蜀疆</t>
  </si>
  <si>
    <t>6501**********3256</t>
  </si>
  <si>
    <t>135****3893</t>
  </si>
  <si>
    <t>孙啸坤</t>
  </si>
  <si>
    <t>6501**********1312</t>
  </si>
  <si>
    <t>188****1527</t>
  </si>
  <si>
    <t>许国辉</t>
  </si>
  <si>
    <t>6523**********3516</t>
  </si>
  <si>
    <t>180****8552</t>
  </si>
  <si>
    <t>吴朝峰</t>
  </si>
  <si>
    <t>3203**********1217</t>
  </si>
  <si>
    <t>158****2337</t>
  </si>
  <si>
    <t>新疆利康祥运生物科技有限公司</t>
  </si>
  <si>
    <t>祁多虎</t>
  </si>
  <si>
    <t>6203**********3093</t>
  </si>
  <si>
    <t>185****5997</t>
  </si>
  <si>
    <t>202007-202306</t>
  </si>
  <si>
    <t>褚兴寿</t>
  </si>
  <si>
    <t>6223**********8515</t>
  </si>
  <si>
    <t>130****4489</t>
  </si>
  <si>
    <t>杨晟维</t>
  </si>
  <si>
    <t>4206**********5513</t>
  </si>
  <si>
    <t>135****6281</t>
  </si>
  <si>
    <t>雷改</t>
  </si>
  <si>
    <t>4114**********7229</t>
  </si>
  <si>
    <t>181****7809</t>
  </si>
  <si>
    <t>潘敬婷</t>
  </si>
  <si>
    <t>3412**********5809</t>
  </si>
  <si>
    <t>175****6240</t>
  </si>
  <si>
    <t>王文婷</t>
  </si>
  <si>
    <t>6528**********2226</t>
  </si>
  <si>
    <t>150****0545</t>
  </si>
  <si>
    <t>李雨燕</t>
  </si>
  <si>
    <t>6523**********0065</t>
  </si>
  <si>
    <t>138****4418</t>
  </si>
  <si>
    <t>周娟</t>
  </si>
  <si>
    <t>4128**********566X</t>
  </si>
  <si>
    <t>182****5839</t>
  </si>
  <si>
    <t>徐永生</t>
  </si>
  <si>
    <t>6543**********2516</t>
  </si>
  <si>
    <t>176****0568</t>
  </si>
  <si>
    <t>谢悦</t>
  </si>
  <si>
    <t>6501**********6426</t>
  </si>
  <si>
    <t>177****4258</t>
  </si>
  <si>
    <t>王梦雪</t>
  </si>
  <si>
    <t>6501**********0849</t>
  </si>
  <si>
    <t>181****8019</t>
  </si>
  <si>
    <t>陈光武</t>
  </si>
  <si>
    <t>6523**********441X</t>
  </si>
  <si>
    <t>180****9388</t>
  </si>
  <si>
    <t>李秋生</t>
  </si>
  <si>
    <t>6501**********1950</t>
  </si>
  <si>
    <t>156****1771</t>
  </si>
  <si>
    <t>刘江宏</t>
  </si>
  <si>
    <t>6205**********2410</t>
  </si>
  <si>
    <t>181****2583</t>
  </si>
  <si>
    <t>姬文静</t>
  </si>
  <si>
    <t>6501**********6023</t>
  </si>
  <si>
    <t>130****9541</t>
  </si>
  <si>
    <t>李泽锴</t>
  </si>
  <si>
    <t>6501**********4535</t>
  </si>
  <si>
    <t>150****8521</t>
  </si>
  <si>
    <t>王怡文</t>
  </si>
  <si>
    <t>6528**********0018</t>
  </si>
  <si>
    <t>176****6997</t>
  </si>
  <si>
    <t>刘敏</t>
  </si>
  <si>
    <t>3708**********2865</t>
  </si>
  <si>
    <t>183****0763</t>
  </si>
  <si>
    <t>肖英</t>
  </si>
  <si>
    <t>6541**********0665</t>
  </si>
  <si>
    <t>135****9989</t>
  </si>
  <si>
    <t>马明明</t>
  </si>
  <si>
    <t>6523**********7159</t>
  </si>
  <si>
    <t>199****3139</t>
  </si>
  <si>
    <t>周林杰</t>
  </si>
  <si>
    <t>6501**********5317</t>
  </si>
  <si>
    <t>153****0800</t>
  </si>
  <si>
    <t>马宏斌</t>
  </si>
  <si>
    <t>6224**********1633</t>
  </si>
  <si>
    <t>151****2138</t>
  </si>
  <si>
    <t>马慧明</t>
  </si>
  <si>
    <t>6226**********0943</t>
  </si>
  <si>
    <t>138****6864</t>
  </si>
  <si>
    <t>丁梦雪</t>
  </si>
  <si>
    <t>6501**********1648</t>
  </si>
  <si>
    <t>185****4904</t>
  </si>
  <si>
    <t>高媛媛</t>
  </si>
  <si>
    <t>6223**********182X</t>
  </si>
  <si>
    <t>156****1851</t>
  </si>
  <si>
    <t>赵鑫</t>
  </si>
  <si>
    <t>6224**********584X</t>
  </si>
  <si>
    <t>155****6683</t>
  </si>
  <si>
    <t>新疆通达沁晟新型建材有限公司</t>
  </si>
  <si>
    <t>周敏</t>
  </si>
  <si>
    <t>5111**********024X</t>
  </si>
  <si>
    <t>182****1779</t>
  </si>
  <si>
    <t>邵瑞</t>
  </si>
  <si>
    <t>6523**********3528</t>
  </si>
  <si>
    <t>135****0667</t>
  </si>
  <si>
    <t>郭靖</t>
  </si>
  <si>
    <t>3501**********1875</t>
  </si>
  <si>
    <t>139****5007</t>
  </si>
  <si>
    <t>202001-202306</t>
  </si>
  <si>
    <t>杨庭辉</t>
  </si>
  <si>
    <t>6543**********003X</t>
  </si>
  <si>
    <t>132****0010</t>
  </si>
  <si>
    <t>张玮</t>
  </si>
  <si>
    <t>6501**********4710</t>
  </si>
  <si>
    <t>132****4119</t>
  </si>
  <si>
    <t>徐春梅</t>
  </si>
  <si>
    <t>6523**********4060</t>
  </si>
  <si>
    <t>186****1803</t>
  </si>
  <si>
    <t>新疆禾盛矿业有限公司</t>
  </si>
  <si>
    <t>蔡东勇</t>
  </si>
  <si>
    <t>3729**********5779</t>
  </si>
  <si>
    <t>135****7751</t>
  </si>
  <si>
    <t>徐卫东</t>
  </si>
  <si>
    <t>4127**********0819</t>
  </si>
  <si>
    <t>150****9951</t>
  </si>
  <si>
    <t>张文化</t>
  </si>
  <si>
    <t>6103**********0712</t>
  </si>
  <si>
    <t>133****3982</t>
  </si>
  <si>
    <t>张丰年</t>
  </si>
  <si>
    <t>6223**********7513</t>
  </si>
  <si>
    <t>150****9171</t>
  </si>
  <si>
    <t>李明明</t>
  </si>
  <si>
    <t>6422**********4253</t>
  </si>
  <si>
    <t>176****3721</t>
  </si>
  <si>
    <t>辛炜</t>
  </si>
  <si>
    <t>6521**********0018</t>
  </si>
  <si>
    <t>181****9356</t>
  </si>
  <si>
    <t>杜红伟</t>
  </si>
  <si>
    <t>6523**********601X</t>
  </si>
  <si>
    <t>150****2880</t>
  </si>
  <si>
    <t>王海军</t>
  </si>
  <si>
    <t>6542**********0017</t>
  </si>
  <si>
    <t>139****9952</t>
  </si>
  <si>
    <t>贾春祥</t>
  </si>
  <si>
    <t>4127**********1434</t>
  </si>
  <si>
    <t>159****0901</t>
  </si>
  <si>
    <t>胡静</t>
  </si>
  <si>
    <t>6501**********1329</t>
  </si>
  <si>
    <t>135****0567</t>
  </si>
  <si>
    <t>陈维全</t>
  </si>
  <si>
    <t>6501**********6417</t>
  </si>
  <si>
    <t>152****1709</t>
  </si>
  <si>
    <t>吴向军</t>
  </si>
  <si>
    <t>6527**********021X</t>
  </si>
  <si>
    <t>150****1006</t>
  </si>
  <si>
    <t>任当民</t>
  </si>
  <si>
    <t>4103**********2038</t>
  </si>
  <si>
    <t>130****1759</t>
  </si>
  <si>
    <t>祁正子</t>
  </si>
  <si>
    <t>6227**********0258</t>
  </si>
  <si>
    <t>176****4541</t>
  </si>
  <si>
    <t>徐若涵</t>
  </si>
  <si>
    <t>6523**********2623</t>
  </si>
  <si>
    <t>150****0060</t>
  </si>
  <si>
    <t>寇宗靖</t>
  </si>
  <si>
    <t>6204**********2418</t>
  </si>
  <si>
    <t>181****6642</t>
  </si>
  <si>
    <t>杨帆</t>
  </si>
  <si>
    <t>6528**********1616</t>
  </si>
  <si>
    <t>181****1916</t>
  </si>
  <si>
    <t>202202-202306</t>
  </si>
  <si>
    <t>柯勇</t>
  </si>
  <si>
    <t>6501**********5314</t>
  </si>
  <si>
    <t>150****0711</t>
  </si>
  <si>
    <t>马学文</t>
  </si>
  <si>
    <t>6205**********3730</t>
  </si>
  <si>
    <t>150****8917</t>
  </si>
  <si>
    <t>曹永飞</t>
  </si>
  <si>
    <t>6501**********6410</t>
  </si>
  <si>
    <t>130****5789</t>
  </si>
  <si>
    <t>丁山明</t>
  </si>
  <si>
    <t>6501**********6412</t>
  </si>
  <si>
    <t>199****3310</t>
  </si>
  <si>
    <t>贺维国</t>
  </si>
  <si>
    <t>6523**********6438</t>
  </si>
  <si>
    <t>180****1924</t>
  </si>
  <si>
    <t>李金聪</t>
  </si>
  <si>
    <t>6223**********8096</t>
  </si>
  <si>
    <t>157****6226</t>
  </si>
  <si>
    <t>林森</t>
  </si>
  <si>
    <t>6528**********5518</t>
  </si>
  <si>
    <t>136****8165</t>
  </si>
  <si>
    <t>马文智</t>
  </si>
  <si>
    <t>6523**********3231</t>
  </si>
  <si>
    <t>136****7265</t>
  </si>
  <si>
    <t>马军</t>
  </si>
  <si>
    <t>6501**********1035</t>
  </si>
  <si>
    <t>131****2318</t>
  </si>
  <si>
    <t>张周</t>
  </si>
  <si>
    <t>4208**********6030</t>
  </si>
  <si>
    <t>135****5893</t>
  </si>
  <si>
    <t>刘上蜻</t>
  </si>
  <si>
    <t>6590**********4818</t>
  </si>
  <si>
    <t>131****8802</t>
  </si>
  <si>
    <t>张龙</t>
  </si>
  <si>
    <t>6523**********3513</t>
  </si>
  <si>
    <t>139****5665</t>
  </si>
  <si>
    <t>李群</t>
  </si>
  <si>
    <t>6501**********0010</t>
  </si>
  <si>
    <t>337****</t>
  </si>
  <si>
    <t>张荣</t>
  </si>
  <si>
    <t>6523**********1040</t>
  </si>
  <si>
    <t>185****5966</t>
  </si>
  <si>
    <t>丁翠静</t>
  </si>
  <si>
    <t>6501**********534X</t>
  </si>
  <si>
    <t>158****5339</t>
  </si>
  <si>
    <t>周永丽</t>
  </si>
  <si>
    <t>4127**********5023</t>
  </si>
  <si>
    <t>181****8291</t>
  </si>
  <si>
    <t>杜宜会</t>
  </si>
  <si>
    <t>5116**********4406</t>
  </si>
  <si>
    <t>135****7845</t>
  </si>
  <si>
    <t>吴进</t>
  </si>
  <si>
    <t>6501**********1618</t>
  </si>
  <si>
    <t>135****6960</t>
  </si>
  <si>
    <t>张丽红</t>
  </si>
  <si>
    <t>6540**********4124</t>
  </si>
  <si>
    <t>182****0462</t>
  </si>
  <si>
    <t>张永红</t>
  </si>
  <si>
    <t>6227**********1413</t>
  </si>
  <si>
    <t>181****5989</t>
  </si>
  <si>
    <t>丁翠英</t>
  </si>
  <si>
    <t>6501**********5324</t>
  </si>
  <si>
    <t>152****4538</t>
  </si>
  <si>
    <t>李新艳</t>
  </si>
  <si>
    <t>6523**********6026</t>
  </si>
  <si>
    <t>189****4702</t>
  </si>
  <si>
    <t>何紫月</t>
  </si>
  <si>
    <t>6542**********2028</t>
  </si>
  <si>
    <t>150****7747</t>
  </si>
  <si>
    <t>贺彦豪</t>
  </si>
  <si>
    <t>6501**********4737</t>
  </si>
  <si>
    <t>130****0303</t>
  </si>
  <si>
    <t>李娜</t>
  </si>
  <si>
    <t>6201**********5722</t>
  </si>
  <si>
    <t>182****3578</t>
  </si>
  <si>
    <t>顾伟民</t>
  </si>
  <si>
    <t>6501**********1212</t>
  </si>
  <si>
    <t>176****7826</t>
  </si>
  <si>
    <t>潘小兵</t>
  </si>
  <si>
    <t>6501**********2417</t>
  </si>
  <si>
    <t>130****0975</t>
  </si>
  <si>
    <t>宁红丽</t>
  </si>
  <si>
    <t>4111**********5549</t>
  </si>
  <si>
    <t>150****6458</t>
  </si>
  <si>
    <t>周伟青</t>
  </si>
  <si>
    <t>3205**********1834</t>
  </si>
  <si>
    <t>180****1185</t>
  </si>
  <si>
    <t>马会存</t>
  </si>
  <si>
    <t>6501**********2814</t>
  </si>
  <si>
    <t>133****4069</t>
  </si>
  <si>
    <t>薛小军</t>
  </si>
  <si>
    <t>6103**********451X</t>
  </si>
  <si>
    <t>150****9300</t>
  </si>
  <si>
    <t>张晓辉</t>
  </si>
  <si>
    <t>6528**********0315</t>
  </si>
  <si>
    <t>159****9175</t>
  </si>
  <si>
    <t>向海涛</t>
  </si>
  <si>
    <t>6501**********0018</t>
  </si>
  <si>
    <t>139****1451</t>
  </si>
  <si>
    <t>刘海婷</t>
  </si>
  <si>
    <t>6222**********1325</t>
  </si>
  <si>
    <t>186****4556</t>
  </si>
  <si>
    <t>刘满利</t>
  </si>
  <si>
    <t>6228**********5115</t>
  </si>
  <si>
    <t>176****3628</t>
  </si>
  <si>
    <t>李刚</t>
  </si>
  <si>
    <t>6501**********0017</t>
  </si>
  <si>
    <t>189****2200</t>
  </si>
  <si>
    <t>韩玉军</t>
  </si>
  <si>
    <t>6501**********2410</t>
  </si>
  <si>
    <t>151****2962</t>
  </si>
  <si>
    <t>王远新</t>
  </si>
  <si>
    <t>6501**********2415</t>
  </si>
  <si>
    <t>150****8566</t>
  </si>
  <si>
    <t>郑东东</t>
  </si>
  <si>
    <t>6103**********363X</t>
  </si>
  <si>
    <t>182****1961</t>
  </si>
  <si>
    <t>郭亚光</t>
  </si>
  <si>
    <t>6226**********1738</t>
  </si>
  <si>
    <t>151****9689</t>
  </si>
  <si>
    <t>马海荣</t>
  </si>
  <si>
    <t>6205**********2457</t>
  </si>
  <si>
    <t>131****7783</t>
  </si>
  <si>
    <t>毛明明</t>
  </si>
  <si>
    <t>6205**********2419</t>
  </si>
  <si>
    <t>151****2655</t>
  </si>
  <si>
    <t>马海福</t>
  </si>
  <si>
    <t>6501**********6419</t>
  </si>
  <si>
    <t>135****2447</t>
  </si>
  <si>
    <t>马波</t>
  </si>
  <si>
    <t>156****9919</t>
  </si>
  <si>
    <t>邢文秀</t>
  </si>
  <si>
    <t>3412**********872X</t>
  </si>
  <si>
    <t>131****3933</t>
  </si>
  <si>
    <t>曹永刚</t>
  </si>
  <si>
    <t>6501**********3310</t>
  </si>
  <si>
    <t>157****7700</t>
  </si>
  <si>
    <t>张波</t>
  </si>
  <si>
    <t>6523**********4031</t>
  </si>
  <si>
    <t>189****6773</t>
  </si>
  <si>
    <t>杜福国</t>
  </si>
  <si>
    <t>6523**********2510</t>
  </si>
  <si>
    <t>130****1300</t>
  </si>
  <si>
    <t>潘梦婷</t>
  </si>
  <si>
    <t>4115**********2628</t>
  </si>
  <si>
    <t>176****1406</t>
  </si>
  <si>
    <t>单晓华</t>
  </si>
  <si>
    <t>6422**********3021</t>
  </si>
  <si>
    <t>135****3203</t>
  </si>
  <si>
    <t>苏亚诚</t>
  </si>
  <si>
    <t>6523**********0010</t>
  </si>
  <si>
    <t>131****4810</t>
  </si>
  <si>
    <t>陈兵鹏</t>
  </si>
  <si>
    <t>6205**********1493</t>
  </si>
  <si>
    <t>181****3566</t>
  </si>
  <si>
    <t>周鹏中</t>
  </si>
  <si>
    <t>6321**********7777</t>
  </si>
  <si>
    <t>186****8602</t>
  </si>
  <si>
    <t>赵龙</t>
  </si>
  <si>
    <t>6125**********4711</t>
  </si>
  <si>
    <t>138****6848</t>
  </si>
  <si>
    <t>新疆西域疆美电子商务有限公司</t>
  </si>
  <si>
    <t>江亚菲</t>
  </si>
  <si>
    <t>3708**********5224</t>
  </si>
  <si>
    <t>158****4079</t>
  </si>
  <si>
    <t>新疆路通汇能建材有限公司</t>
  </si>
  <si>
    <t>蔡晓玲</t>
  </si>
  <si>
    <t>6223**********1624</t>
  </si>
  <si>
    <t>186****2942</t>
  </si>
  <si>
    <t>黄海燕</t>
  </si>
  <si>
    <t>5109**********9648</t>
  </si>
  <si>
    <t>176****4352</t>
  </si>
  <si>
    <t>陈建会</t>
  </si>
  <si>
    <t>4206**********4000</t>
  </si>
  <si>
    <t>186****9173</t>
  </si>
  <si>
    <t>谷建得</t>
  </si>
  <si>
    <t>4111**********4018</t>
  </si>
  <si>
    <t>139****6564</t>
  </si>
  <si>
    <t>师瑞乐</t>
  </si>
  <si>
    <t>4111**********4023</t>
  </si>
  <si>
    <t>182****2876</t>
  </si>
  <si>
    <t>刘宏伟</t>
  </si>
  <si>
    <t>6523**********3724</t>
  </si>
  <si>
    <t>133****9309</t>
  </si>
  <si>
    <t>新疆康顺宝华医疗器械有限公司</t>
  </si>
  <si>
    <t>丁小燕</t>
  </si>
  <si>
    <t>6205**********2164</t>
  </si>
  <si>
    <t>159****5231</t>
  </si>
  <si>
    <t>鲜苗苗</t>
  </si>
  <si>
    <t>5113**********3782</t>
  </si>
  <si>
    <t>152****5259</t>
  </si>
  <si>
    <t>郭延娟</t>
  </si>
  <si>
    <t>4127**********3126</t>
  </si>
  <si>
    <t>135****2930</t>
  </si>
  <si>
    <t>新疆路通远达工程有限公司</t>
  </si>
  <si>
    <t>刘子彬</t>
  </si>
  <si>
    <t>6528**********1512</t>
  </si>
  <si>
    <t>136****3670</t>
  </si>
  <si>
    <t>蔡兆刚</t>
  </si>
  <si>
    <t>6523**********103X</t>
  </si>
  <si>
    <t>189****7735</t>
  </si>
  <si>
    <t>王鑫</t>
  </si>
  <si>
    <t>6541**********2617</t>
  </si>
  <si>
    <t>131****4090</t>
  </si>
  <si>
    <t>宋秉满</t>
  </si>
  <si>
    <t>6204**********4110</t>
  </si>
  <si>
    <t>132****7357</t>
  </si>
  <si>
    <t>石玉萍</t>
  </si>
  <si>
    <t>1302**********0080</t>
  </si>
  <si>
    <t>136****5020</t>
  </si>
  <si>
    <t>李菊华</t>
  </si>
  <si>
    <t>5108**********1265</t>
  </si>
  <si>
    <t>189****7731</t>
  </si>
  <si>
    <t>韩亚坤</t>
  </si>
  <si>
    <t>4128**********2748</t>
  </si>
  <si>
    <t>156****1383</t>
  </si>
  <si>
    <t>闫雪</t>
  </si>
  <si>
    <t>6531**********2849</t>
  </si>
  <si>
    <t>135****3224</t>
  </si>
  <si>
    <t>齐振营</t>
  </si>
  <si>
    <t>4123**********7118</t>
  </si>
  <si>
    <t>132****0258</t>
  </si>
  <si>
    <t>范建龙</t>
  </si>
  <si>
    <t>6223**********0518</t>
  </si>
  <si>
    <t>176****9542</t>
  </si>
  <si>
    <t>李高峰</t>
  </si>
  <si>
    <t>4128**********2716</t>
  </si>
  <si>
    <t>151****1635</t>
  </si>
  <si>
    <t>方思懿</t>
  </si>
  <si>
    <t>6540**********4520</t>
  </si>
  <si>
    <t>181****3760</t>
  </si>
  <si>
    <t>王晨</t>
  </si>
  <si>
    <t>4127**********2527</t>
  </si>
  <si>
    <t>182****2280</t>
  </si>
  <si>
    <t>孙境遥</t>
  </si>
  <si>
    <t>6501**********1323</t>
  </si>
  <si>
    <t>185****8292</t>
  </si>
  <si>
    <t>董建英</t>
  </si>
  <si>
    <t>6523**********0368</t>
  </si>
  <si>
    <t>189****9438</t>
  </si>
  <si>
    <t>陈园园</t>
  </si>
  <si>
    <t>6501**********0765</t>
  </si>
  <si>
    <t>181****7066</t>
  </si>
  <si>
    <r>
      <rPr>
        <sz val="9"/>
        <rFont val="仿宋_GB2312"/>
        <charset val="134"/>
      </rPr>
      <t>新疆宏源衡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建筑工程有限公司</t>
    </r>
  </si>
  <si>
    <t>赛飞</t>
  </si>
  <si>
    <t>6523**********2019</t>
  </si>
  <si>
    <t>150****2588</t>
  </si>
  <si>
    <t>孙培龙</t>
  </si>
  <si>
    <t>6528**********1412</t>
  </si>
  <si>
    <t>133****3690</t>
  </si>
  <si>
    <t>朱文章</t>
  </si>
  <si>
    <t>6540**********4918</t>
  </si>
  <si>
    <t>158****3216</t>
  </si>
  <si>
    <t>孙丽君</t>
  </si>
  <si>
    <t>6501**********0824</t>
  </si>
  <si>
    <t>181****6560</t>
  </si>
  <si>
    <t>周兵营</t>
  </si>
  <si>
    <t>3213**********6416</t>
  </si>
  <si>
    <t>166****3195</t>
  </si>
  <si>
    <t>朱元东</t>
  </si>
  <si>
    <t>6224**********8339</t>
  </si>
  <si>
    <t>199****8393</t>
  </si>
  <si>
    <t>沈壮</t>
  </si>
  <si>
    <t>6540**********3710</t>
  </si>
  <si>
    <t>135****4297</t>
  </si>
  <si>
    <t>李愿军</t>
  </si>
  <si>
    <t>6501**********1651</t>
  </si>
  <si>
    <t>139****6265</t>
  </si>
  <si>
    <t>新疆朝暮润盛装配式建筑有限公司</t>
  </si>
  <si>
    <t>姜二</t>
  </si>
  <si>
    <t>5129**********4192</t>
  </si>
  <si>
    <t>135****4833</t>
  </si>
  <si>
    <t>新疆文顺天达建筑材料有限公司</t>
  </si>
  <si>
    <t>张倩</t>
  </si>
  <si>
    <t>3203**********3822</t>
  </si>
  <si>
    <t>151****0849</t>
  </si>
  <si>
    <t>卢淑琴</t>
  </si>
  <si>
    <t>6227**********0620</t>
  </si>
  <si>
    <t>181****9913</t>
  </si>
  <si>
    <t>周蓉蓉</t>
  </si>
  <si>
    <t>4206**********1529</t>
  </si>
  <si>
    <t>158****5251</t>
  </si>
  <si>
    <t>新疆烧脑工厂广告制作有限公司</t>
  </si>
  <si>
    <t>史位杰</t>
  </si>
  <si>
    <t>4127**********7510</t>
  </si>
  <si>
    <t>176****1185</t>
  </si>
  <si>
    <t>朱景强</t>
  </si>
  <si>
    <t>6521**********325X</t>
  </si>
  <si>
    <t>159****5502</t>
  </si>
  <si>
    <t>杜仕双</t>
  </si>
  <si>
    <t>5109**********3575</t>
  </si>
  <si>
    <t>139****1569</t>
  </si>
  <si>
    <t>新疆德信恒洋燃气有限责任公司</t>
  </si>
  <si>
    <t>杨雅迪</t>
  </si>
  <si>
    <t>6523**********0328</t>
  </si>
  <si>
    <t>131****5921</t>
  </si>
  <si>
    <t>王毅</t>
  </si>
  <si>
    <t>4113**********2252</t>
  </si>
  <si>
    <t>186****8183</t>
  </si>
  <si>
    <t>位华杰</t>
  </si>
  <si>
    <t>4127**********8217</t>
  </si>
  <si>
    <t>130****3689</t>
  </si>
  <si>
    <t>陈江</t>
  </si>
  <si>
    <t>6501**********6415</t>
  </si>
  <si>
    <t>182****2822</t>
  </si>
  <si>
    <t>白云川</t>
  </si>
  <si>
    <t>2112**********2438</t>
  </si>
  <si>
    <t>135****5585</t>
  </si>
  <si>
    <t>郭宏</t>
  </si>
  <si>
    <t>6223**********3457</t>
  </si>
  <si>
    <t>159****7618</t>
  </si>
  <si>
    <t>马江伟</t>
  </si>
  <si>
    <t>6501**********6439</t>
  </si>
  <si>
    <t>135****1237</t>
  </si>
  <si>
    <t>马江龙</t>
  </si>
  <si>
    <t>6205**********0915</t>
  </si>
  <si>
    <t>131****3299</t>
  </si>
  <si>
    <t>马杰</t>
  </si>
  <si>
    <t>6501**********6413</t>
  </si>
  <si>
    <t>150****0062</t>
  </si>
  <si>
    <t>王路</t>
  </si>
  <si>
    <t>5113**********3047</t>
  </si>
  <si>
    <t>159****9790</t>
  </si>
  <si>
    <t>6422**********4919</t>
  </si>
  <si>
    <t>176****8707</t>
  </si>
  <si>
    <t>张维倩</t>
  </si>
  <si>
    <t>6222**********7547</t>
  </si>
  <si>
    <t>181****1557</t>
  </si>
  <si>
    <t>李雯</t>
  </si>
  <si>
    <t>6523**********1922</t>
  </si>
  <si>
    <t>138****3365</t>
  </si>
  <si>
    <t>刘建岐</t>
  </si>
  <si>
    <t>2201**********1214</t>
  </si>
  <si>
    <t>176****7393</t>
  </si>
  <si>
    <t>朱成</t>
  </si>
  <si>
    <t>6222**********2417</t>
  </si>
  <si>
    <t>186****4492</t>
  </si>
  <si>
    <t>常强</t>
  </si>
  <si>
    <t>2114**********1612</t>
  </si>
  <si>
    <t>158****4311</t>
  </si>
  <si>
    <t>杨学仁</t>
  </si>
  <si>
    <t>6523**********281X</t>
  </si>
  <si>
    <t>186****5103</t>
  </si>
  <si>
    <t>李微</t>
  </si>
  <si>
    <t>6523**********6420</t>
  </si>
  <si>
    <t>135****9380</t>
  </si>
  <si>
    <t>胡东</t>
  </si>
  <si>
    <t>1329**********981X</t>
  </si>
  <si>
    <t>186****8508</t>
  </si>
  <si>
    <t>杨自强</t>
  </si>
  <si>
    <t>6523**********2817</t>
  </si>
  <si>
    <t>156****8659</t>
  </si>
  <si>
    <t>201810-202306</t>
  </si>
  <si>
    <t>陈进</t>
  </si>
  <si>
    <t>187****4628</t>
  </si>
  <si>
    <t>程榜牢</t>
  </si>
  <si>
    <t>6101**********5657</t>
  </si>
  <si>
    <t>138****4085</t>
  </si>
  <si>
    <t>和菊梅</t>
  </si>
  <si>
    <t>6101**********566X</t>
  </si>
  <si>
    <t>150****5285</t>
  </si>
  <si>
    <t>刘旭峰</t>
  </si>
  <si>
    <t>6521**********0517</t>
  </si>
  <si>
    <t>138****2868</t>
  </si>
  <si>
    <t>胡海燕</t>
  </si>
  <si>
    <t>6501**********6441</t>
  </si>
  <si>
    <t>186****3972</t>
  </si>
  <si>
    <t>201905-202306</t>
  </si>
  <si>
    <t>彭克功</t>
  </si>
  <si>
    <t>6228**********0634</t>
  </si>
  <si>
    <t>150****8243</t>
  </si>
  <si>
    <t>杨文创</t>
  </si>
  <si>
    <t>4127**********4012</t>
  </si>
  <si>
    <t>182****0127</t>
  </si>
  <si>
    <t>余磊</t>
  </si>
  <si>
    <t>6123**********4714</t>
  </si>
  <si>
    <t>139****9974</t>
  </si>
  <si>
    <t>李健</t>
  </si>
  <si>
    <t>6501**********2413</t>
  </si>
  <si>
    <t>177****4082</t>
  </si>
  <si>
    <t>乌鲁木齐市安耐通物流有限责任公司</t>
  </si>
  <si>
    <t>艾尼瓦尔·那麦提</t>
  </si>
  <si>
    <t>6531**********1177</t>
  </si>
  <si>
    <t>173****7009</t>
  </si>
  <si>
    <t>李明新</t>
  </si>
  <si>
    <t>6501**********2815</t>
  </si>
  <si>
    <t>139****3373</t>
  </si>
  <si>
    <t>张志</t>
  </si>
  <si>
    <t>6501**********0516</t>
  </si>
  <si>
    <t>136****3727</t>
  </si>
  <si>
    <t>吐尔洪江·艾买尔</t>
  </si>
  <si>
    <t>6531**********1032</t>
  </si>
  <si>
    <t>176****8673</t>
  </si>
  <si>
    <t>刘利</t>
  </si>
  <si>
    <t>6501**********4532</t>
  </si>
  <si>
    <t>135****9075</t>
  </si>
  <si>
    <t>新疆禧福祥环保科技有限公司</t>
  </si>
  <si>
    <t>刘治良</t>
  </si>
  <si>
    <t>1424**********6319</t>
  </si>
  <si>
    <t>153****1440</t>
  </si>
  <si>
    <t>李俊萍</t>
  </si>
  <si>
    <t>1427**********0721</t>
  </si>
  <si>
    <t>180****6797</t>
  </si>
  <si>
    <t>王军</t>
  </si>
  <si>
    <t>4105**********6515</t>
  </si>
  <si>
    <t>188****8444</t>
  </si>
  <si>
    <t>乌鲁木齐疆肴食品有限公司</t>
  </si>
  <si>
    <t>黄满银</t>
  </si>
  <si>
    <t>6125**********1212</t>
  </si>
  <si>
    <t>195****4918</t>
  </si>
  <si>
    <t>202012-202306</t>
  </si>
  <si>
    <t>易满秀</t>
  </si>
  <si>
    <t>1301**********0321</t>
  </si>
  <si>
    <t>189****9339</t>
  </si>
  <si>
    <t>新疆欣业恒达塑业有限公司</t>
  </si>
  <si>
    <t>尚成峰</t>
  </si>
  <si>
    <t>6531**********261X</t>
  </si>
  <si>
    <t>157****5742</t>
  </si>
  <si>
    <t>刘继波</t>
  </si>
  <si>
    <t>3325**********127X</t>
  </si>
  <si>
    <t>188****1560</t>
  </si>
  <si>
    <t>周雨婷</t>
  </si>
  <si>
    <t>3325**********1280</t>
  </si>
  <si>
    <t>150****6643</t>
  </si>
  <si>
    <t>刘文渊</t>
  </si>
  <si>
    <t>5225**********1210</t>
  </si>
  <si>
    <t>139****8432</t>
  </si>
  <si>
    <t>王亮宇</t>
  </si>
  <si>
    <t>1404**********4415</t>
  </si>
  <si>
    <t>133****6223</t>
  </si>
  <si>
    <t>新疆满意福源商贸有限公司</t>
  </si>
  <si>
    <t>张锡登</t>
  </si>
  <si>
    <t>4128**********2581</t>
  </si>
  <si>
    <t>181****1827</t>
  </si>
  <si>
    <t>袁名风</t>
  </si>
  <si>
    <t>3708**********5218</t>
  </si>
  <si>
    <t>185****6590</t>
  </si>
  <si>
    <t>李红敏</t>
  </si>
  <si>
    <t>4128**********1026</t>
  </si>
  <si>
    <t>158****9719</t>
  </si>
  <si>
    <t>乌鲁木齐鑫展银纸业有限公司</t>
  </si>
  <si>
    <t>王海霞</t>
  </si>
  <si>
    <t>6528**********0549</t>
  </si>
  <si>
    <t>189****1066</t>
  </si>
  <si>
    <t>乌鲁木齐鑫俊祥纸业有限公司</t>
  </si>
  <si>
    <t>郭燕锋</t>
  </si>
  <si>
    <t>1304**********1316</t>
  </si>
  <si>
    <t>150****8398</t>
  </si>
  <si>
    <t>李红美</t>
  </si>
  <si>
    <t>1304**********1326</t>
  </si>
  <si>
    <t>赵英</t>
  </si>
  <si>
    <t>6541**********1366</t>
  </si>
  <si>
    <t>150****7585</t>
  </si>
  <si>
    <t>乌鲁木齐市恒昌源食品有限公司</t>
  </si>
  <si>
    <t>武小芳</t>
  </si>
  <si>
    <t>1408**********0067</t>
  </si>
  <si>
    <t>135****3565</t>
  </si>
  <si>
    <t>武定娜</t>
  </si>
  <si>
    <t>1427**********2727</t>
  </si>
  <si>
    <t>152****8021</t>
  </si>
  <si>
    <t>武燕峰</t>
  </si>
  <si>
    <t>1427**********2716</t>
  </si>
  <si>
    <t>152****6191</t>
  </si>
  <si>
    <t>崔莹莹</t>
  </si>
  <si>
    <t>1427**********2760</t>
  </si>
  <si>
    <t>132****1497</t>
  </si>
  <si>
    <t>王亚豪</t>
  </si>
  <si>
    <t>1427**********2714</t>
  </si>
  <si>
    <t>131****1792</t>
  </si>
  <si>
    <t>庞淑心</t>
  </si>
  <si>
    <t>6501**********0061</t>
  </si>
  <si>
    <t>158****0999</t>
  </si>
  <si>
    <t>禹东连</t>
  </si>
  <si>
    <t>6422**********1045</t>
  </si>
  <si>
    <t>135****3083</t>
  </si>
  <si>
    <t>武亚朋</t>
  </si>
  <si>
    <t>182****2740</t>
  </si>
  <si>
    <t>新疆西域华腾食品有限公司</t>
  </si>
  <si>
    <t>程园园</t>
  </si>
  <si>
    <t>6543**********0040</t>
  </si>
  <si>
    <t>150****7021</t>
  </si>
  <si>
    <t>姚霞霞</t>
  </si>
  <si>
    <t>6227**********5329</t>
  </si>
  <si>
    <t>151****3782</t>
  </si>
  <si>
    <t>张允领</t>
  </si>
  <si>
    <t>6527**********0732</t>
  </si>
  <si>
    <t>150****6295</t>
  </si>
  <si>
    <t>王津津</t>
  </si>
  <si>
    <t>4114**********0641</t>
  </si>
  <si>
    <t>157****8853</t>
  </si>
  <si>
    <t>周冰云</t>
  </si>
  <si>
    <t>4128**********2521</t>
  </si>
  <si>
    <t>181****3218</t>
  </si>
  <si>
    <t>王莲德</t>
  </si>
  <si>
    <t>131****6526</t>
  </si>
  <si>
    <t>刘变</t>
  </si>
  <si>
    <t>4114**********092X</t>
  </si>
  <si>
    <t>181****1057</t>
  </si>
  <si>
    <t>高娟</t>
  </si>
  <si>
    <t>4127**********2563</t>
  </si>
  <si>
    <t>186****2006</t>
  </si>
  <si>
    <t>于福琴</t>
  </si>
  <si>
    <t>6227**********2923</t>
  </si>
  <si>
    <t>152****3936</t>
  </si>
  <si>
    <t>王彩香</t>
  </si>
  <si>
    <t>6422**********2423</t>
  </si>
  <si>
    <t>181****9822</t>
  </si>
  <si>
    <t>赵映翠</t>
  </si>
  <si>
    <t>6204**********3325</t>
  </si>
  <si>
    <t>151****8663</t>
  </si>
  <si>
    <t>史引兄</t>
  </si>
  <si>
    <t>6227**********2760</t>
  </si>
  <si>
    <t>156****1970</t>
  </si>
  <si>
    <t>罗永丽</t>
  </si>
  <si>
    <t>6228**********0847</t>
  </si>
  <si>
    <t>181****0856</t>
  </si>
  <si>
    <t>席振江</t>
  </si>
  <si>
    <t>152****5154</t>
  </si>
  <si>
    <t>宋孟孟</t>
  </si>
  <si>
    <t>6501**********6423</t>
  </si>
  <si>
    <t>136****8363</t>
  </si>
  <si>
    <t>张留才</t>
  </si>
  <si>
    <t>4127**********4070</t>
  </si>
  <si>
    <t>166****6067</t>
  </si>
  <si>
    <t>胡晓波</t>
  </si>
  <si>
    <t>6501**********1913</t>
  </si>
  <si>
    <t>177****8355</t>
  </si>
  <si>
    <t>赵磊</t>
  </si>
  <si>
    <t>6527**********0716</t>
  </si>
  <si>
    <t>159****8731</t>
  </si>
  <si>
    <t>周开林</t>
  </si>
  <si>
    <t>4203**********4211</t>
  </si>
  <si>
    <t>159****9326</t>
  </si>
  <si>
    <t>谭海燕</t>
  </si>
  <si>
    <t>5113**********2226</t>
  </si>
  <si>
    <t>138****0308</t>
  </si>
  <si>
    <t>任引弟</t>
  </si>
  <si>
    <t>6224**********4464</t>
  </si>
  <si>
    <t>135****2752</t>
  </si>
  <si>
    <t>田桂梅</t>
  </si>
  <si>
    <t>6223**********6507</t>
  </si>
  <si>
    <t>139****1772</t>
  </si>
  <si>
    <t>张明英</t>
  </si>
  <si>
    <t>6205**********3701</t>
  </si>
  <si>
    <t>150****1868</t>
  </si>
  <si>
    <t>胡殿霞</t>
  </si>
  <si>
    <t>6224**********6842</t>
  </si>
  <si>
    <t>130****9979</t>
  </si>
  <si>
    <t>杨玉琴</t>
  </si>
  <si>
    <t>6227**********3826</t>
  </si>
  <si>
    <t>131****7164</t>
  </si>
  <si>
    <t>张腾腾</t>
  </si>
  <si>
    <t>3422**********4561</t>
  </si>
  <si>
    <t>139****5328</t>
  </si>
  <si>
    <t>郑道举</t>
  </si>
  <si>
    <t>4129**********8254</t>
  </si>
  <si>
    <t>177****2969</t>
  </si>
  <si>
    <t>王文栋</t>
  </si>
  <si>
    <t>2321**********3235</t>
  </si>
  <si>
    <t>132****9678</t>
  </si>
  <si>
    <t>李丽</t>
  </si>
  <si>
    <t>4127**********6968</t>
  </si>
  <si>
    <t>181****6772</t>
  </si>
  <si>
    <t>郑道生</t>
  </si>
  <si>
    <t>4113**********825X</t>
  </si>
  <si>
    <t>150****4934</t>
  </si>
  <si>
    <t>燕仕平</t>
  </si>
  <si>
    <t>3421**********5316</t>
  </si>
  <si>
    <t>139****8287</t>
  </si>
  <si>
    <t>田永超</t>
  </si>
  <si>
    <t>3729**********0916</t>
  </si>
  <si>
    <t>136****8980</t>
  </si>
  <si>
    <t>6223**********8266</t>
  </si>
  <si>
    <t>182****6630</t>
  </si>
  <si>
    <t>姜金慧</t>
  </si>
  <si>
    <t>4127**********1021</t>
  </si>
  <si>
    <t>132****6489</t>
  </si>
  <si>
    <t>张桂玲</t>
  </si>
  <si>
    <t>4127**********4108</t>
  </si>
  <si>
    <t>157****7269</t>
  </si>
  <si>
    <t>王进厂</t>
  </si>
  <si>
    <t>4114**********065X</t>
  </si>
  <si>
    <t>130****7617</t>
  </si>
  <si>
    <t>新疆西电兴兵电子科技有限公司</t>
  </si>
  <si>
    <t>杨海林</t>
  </si>
  <si>
    <t>6226**********1015</t>
  </si>
  <si>
    <t>136****3831</t>
  </si>
  <si>
    <t>新疆赛利鑫达电气设备有限公司</t>
  </si>
  <si>
    <t>李娟娟</t>
  </si>
  <si>
    <t>6205**********4221</t>
  </si>
  <si>
    <t>130****5139</t>
  </si>
  <si>
    <t>张恒</t>
  </si>
  <si>
    <t>6205**********0372</t>
  </si>
  <si>
    <t>186****3280</t>
  </si>
  <si>
    <t>薛小彦</t>
  </si>
  <si>
    <t>4127**********4129</t>
  </si>
  <si>
    <t>186****0225</t>
  </si>
  <si>
    <t>周春秋</t>
  </si>
  <si>
    <t>4127**********3768</t>
  </si>
  <si>
    <t>182****6091</t>
  </si>
  <si>
    <t>王焕云</t>
  </si>
  <si>
    <t>4127**********3392</t>
  </si>
  <si>
    <t>156****8611</t>
  </si>
  <si>
    <t>周高明</t>
  </si>
  <si>
    <t>4127**********3712</t>
  </si>
  <si>
    <t>156****9134</t>
  </si>
  <si>
    <t>李江</t>
  </si>
  <si>
    <t>6205**********4237</t>
  </si>
  <si>
    <t>189****1507</t>
  </si>
  <si>
    <t>李佳昕</t>
  </si>
  <si>
    <t>6523**********0620</t>
  </si>
  <si>
    <t>132****4349</t>
  </si>
  <si>
    <t>新疆剑达福源农林科技开发有限责任公司</t>
  </si>
  <si>
    <t>周扬文</t>
  </si>
  <si>
    <t>6226**********4012</t>
  </si>
  <si>
    <t>181****2818</t>
  </si>
  <si>
    <t>白海军</t>
  </si>
  <si>
    <t>6103**********1619</t>
  </si>
  <si>
    <t>131****6055</t>
  </si>
  <si>
    <t>朱红卫</t>
  </si>
  <si>
    <t>4127**********2234</t>
  </si>
  <si>
    <t>132****1126</t>
  </si>
  <si>
    <t>李菊花</t>
  </si>
  <si>
    <t>4127**********3449</t>
  </si>
  <si>
    <t>185****4920</t>
  </si>
  <si>
    <t>杨芳霞</t>
  </si>
  <si>
    <t>6226**********4027</t>
  </si>
  <si>
    <t>152****5033</t>
  </si>
  <si>
    <t>张红</t>
  </si>
  <si>
    <t>3709**********5722</t>
  </si>
  <si>
    <t>152****3560</t>
  </si>
  <si>
    <t>贾克学</t>
  </si>
  <si>
    <t>3706**********1319</t>
  </si>
  <si>
    <t>182****7903</t>
  </si>
  <si>
    <t>刘卫</t>
  </si>
  <si>
    <t>6528**********1536</t>
  </si>
  <si>
    <t>183****1102</t>
  </si>
  <si>
    <t>褚海艳</t>
  </si>
  <si>
    <t>4127**********3023</t>
  </si>
  <si>
    <t>158****5697</t>
  </si>
  <si>
    <t>张海涛</t>
  </si>
  <si>
    <t>6523**********1610</t>
  </si>
  <si>
    <t>130****0183</t>
  </si>
  <si>
    <t>冯彦梅</t>
  </si>
  <si>
    <t>6321**********2727</t>
  </si>
  <si>
    <t>176****9751</t>
  </si>
  <si>
    <t>刘文荣</t>
  </si>
  <si>
    <t>3706**********1367</t>
  </si>
  <si>
    <t>135****0315</t>
  </si>
  <si>
    <t>雒炳其</t>
  </si>
  <si>
    <t>6205**********371x</t>
  </si>
  <si>
    <t>152****7367</t>
  </si>
  <si>
    <t>王卫东</t>
  </si>
  <si>
    <t>6501**********5318</t>
  </si>
  <si>
    <t>135****2885</t>
  </si>
  <si>
    <t>耿军</t>
  </si>
  <si>
    <t>6503**********5919</t>
  </si>
  <si>
    <t>181****4386</t>
  </si>
  <si>
    <t>努尔扎提·尼加提</t>
  </si>
  <si>
    <t>6521**********2738</t>
  </si>
  <si>
    <t>189****0795</t>
  </si>
  <si>
    <t>杨海燕</t>
  </si>
  <si>
    <t>6222**********6125</t>
  </si>
  <si>
    <t>131****3700</t>
  </si>
  <si>
    <t>张立春</t>
  </si>
  <si>
    <t>4114**********2412</t>
  </si>
  <si>
    <t>176****2668</t>
  </si>
  <si>
    <t>新疆中德输配电设备有限公司</t>
  </si>
  <si>
    <t>王飞</t>
  </si>
  <si>
    <t>6123**********0410</t>
  </si>
  <si>
    <t>182****9491</t>
  </si>
  <si>
    <t>张洪涛</t>
  </si>
  <si>
    <t>6523**********3214</t>
  </si>
  <si>
    <t>182****7262</t>
  </si>
  <si>
    <t>马斌龙</t>
  </si>
  <si>
    <t>3303**********3614</t>
  </si>
  <si>
    <t>189****8187</t>
  </si>
  <si>
    <t>达瓦·光齐克</t>
  </si>
  <si>
    <t>6542**********0013</t>
  </si>
  <si>
    <t>199****2266</t>
  </si>
  <si>
    <t>梁肖朋</t>
  </si>
  <si>
    <t>3310**********2512</t>
  </si>
  <si>
    <t>150****7784</t>
  </si>
  <si>
    <t>唐丽娟</t>
  </si>
  <si>
    <t>5110**********6746</t>
  </si>
  <si>
    <t>136****7608</t>
  </si>
  <si>
    <t>陈翠凤</t>
  </si>
  <si>
    <t>4305**********6600</t>
  </si>
  <si>
    <t>133****4889</t>
  </si>
  <si>
    <t>李双双</t>
  </si>
  <si>
    <t>3422**********0150</t>
  </si>
  <si>
    <t>136****2079</t>
  </si>
  <si>
    <t>地力夏提·热合曼</t>
  </si>
  <si>
    <t>6521**********2216</t>
  </si>
  <si>
    <t>175****6829</t>
  </si>
  <si>
    <t>白志刚</t>
  </si>
  <si>
    <t>1304**********4674</t>
  </si>
  <si>
    <t>176****2397</t>
  </si>
  <si>
    <t>王旭</t>
  </si>
  <si>
    <t>3729**********2537</t>
  </si>
  <si>
    <t>199****9209</t>
  </si>
  <si>
    <t>叶斯哈提·包拉提</t>
  </si>
  <si>
    <t>195****1424</t>
  </si>
  <si>
    <t>尹有学</t>
  </si>
  <si>
    <t>6223**********055X</t>
  </si>
  <si>
    <t>181****4963</t>
  </si>
  <si>
    <t>鲁燕玲</t>
  </si>
  <si>
    <t>139****3497</t>
  </si>
  <si>
    <t>罗双龙</t>
  </si>
  <si>
    <t>6542**********3613</t>
  </si>
  <si>
    <t>180****5678</t>
  </si>
  <si>
    <t>许伟峰</t>
  </si>
  <si>
    <t>6104**********1718</t>
  </si>
  <si>
    <t>135****8677</t>
  </si>
  <si>
    <t>张俭林</t>
  </si>
  <si>
    <t>6226**********2311</t>
  </si>
  <si>
    <t>158****3454</t>
  </si>
  <si>
    <t>新疆新美金达食品有限公司</t>
  </si>
  <si>
    <t>张晓刚</t>
  </si>
  <si>
    <t>6101**********1819</t>
  </si>
  <si>
    <t>135****7766</t>
  </si>
  <si>
    <t>李淑秀</t>
  </si>
  <si>
    <t>6103**********7328</t>
  </si>
  <si>
    <t>173****7869</t>
  </si>
  <si>
    <t>新疆恒泰泓博建材有限公司</t>
  </si>
  <si>
    <t>李敏茹</t>
  </si>
  <si>
    <t>6523**********0329</t>
  </si>
  <si>
    <t>189****9660</t>
  </si>
  <si>
    <t>苏萍</t>
  </si>
  <si>
    <t>6501**********562X</t>
  </si>
  <si>
    <t>135****0403</t>
  </si>
  <si>
    <t>马成元</t>
  </si>
  <si>
    <t>6522**********4011</t>
  </si>
  <si>
    <t>151****6950</t>
  </si>
  <si>
    <t>于国霞</t>
  </si>
  <si>
    <t>6223**********376X</t>
  </si>
  <si>
    <t>177****0251</t>
  </si>
  <si>
    <t>唐博红</t>
  </si>
  <si>
    <t>6103**********6318</t>
  </si>
  <si>
    <t>181****7681</t>
  </si>
  <si>
    <t>方玉平</t>
  </si>
  <si>
    <t>6224**********133X</t>
  </si>
  <si>
    <t>150****3470</t>
  </si>
  <si>
    <t>张殿兴</t>
  </si>
  <si>
    <t>6223**********7030</t>
  </si>
  <si>
    <t>136****7225</t>
  </si>
  <si>
    <t>唐建军</t>
  </si>
  <si>
    <t>6223**********2815</t>
  </si>
  <si>
    <t>176****0952</t>
  </si>
  <si>
    <t>于文举</t>
  </si>
  <si>
    <t>6223**********6832</t>
  </si>
  <si>
    <t>150****0932</t>
  </si>
  <si>
    <t>张生祥</t>
  </si>
  <si>
    <t>6223**********2830</t>
  </si>
  <si>
    <t>182****1214</t>
  </si>
  <si>
    <t>王钰</t>
  </si>
  <si>
    <t>6223**********3119</t>
  </si>
  <si>
    <t>181****7903</t>
  </si>
  <si>
    <t>李秀莲</t>
  </si>
  <si>
    <t>6523**********1345</t>
  </si>
  <si>
    <t>182****0564</t>
  </si>
  <si>
    <t>刘辉</t>
  </si>
  <si>
    <t>6223**********2819</t>
  </si>
  <si>
    <t>147****2598</t>
  </si>
  <si>
    <t>周瑞</t>
  </si>
  <si>
    <t>5109**********0935</t>
  </si>
  <si>
    <t>176****9791</t>
  </si>
  <si>
    <t>李爱军</t>
  </si>
  <si>
    <t>6224**********6312</t>
  </si>
  <si>
    <t>182****8319</t>
  </si>
  <si>
    <t>冯国富</t>
  </si>
  <si>
    <t>6223**********8257</t>
  </si>
  <si>
    <t>138****9275</t>
  </si>
  <si>
    <t>杨天平</t>
  </si>
  <si>
    <t>6222**********4014</t>
  </si>
  <si>
    <t>153****4454</t>
  </si>
  <si>
    <t>李红强</t>
  </si>
  <si>
    <t>6224**********6313</t>
  </si>
  <si>
    <t>156****3303</t>
  </si>
  <si>
    <t>王永珍</t>
  </si>
  <si>
    <t>6224**********1335</t>
  </si>
  <si>
    <t>130****7605</t>
  </si>
  <si>
    <t>马朋军</t>
  </si>
  <si>
    <t>6205**********3273</t>
  </si>
  <si>
    <t>199****8145</t>
  </si>
  <si>
    <t>吴小军</t>
  </si>
  <si>
    <t>6104**********5112</t>
  </si>
  <si>
    <t>177****9383</t>
  </si>
  <si>
    <t>马妍</t>
  </si>
  <si>
    <t>6223**********3427</t>
  </si>
  <si>
    <t>186****2295</t>
  </si>
  <si>
    <t>石祥年</t>
  </si>
  <si>
    <t>6223**********7855</t>
  </si>
  <si>
    <t>153****6577</t>
  </si>
  <si>
    <t>岳展</t>
  </si>
  <si>
    <t>6201**********6111</t>
  </si>
  <si>
    <t>177****5565</t>
  </si>
  <si>
    <t>新疆天福泰钢结构有限公司</t>
  </si>
  <si>
    <t>马彦彪</t>
  </si>
  <si>
    <t>6501**********2412</t>
  </si>
  <si>
    <t>139****1821</t>
  </si>
  <si>
    <t>余军强</t>
  </si>
  <si>
    <t>6224**********1416</t>
  </si>
  <si>
    <t>182****2702</t>
  </si>
  <si>
    <t>马奋军</t>
  </si>
  <si>
    <t>6422**********1955</t>
  </si>
  <si>
    <t>183****9522</t>
  </si>
  <si>
    <r>
      <rPr>
        <sz val="9"/>
        <rFont val="宋体"/>
        <charset val="134"/>
      </rPr>
      <t>癿</t>
    </r>
    <r>
      <rPr>
        <sz val="9"/>
        <rFont val="仿宋_GB2312"/>
        <charset val="134"/>
      </rPr>
      <t>彩云</t>
    </r>
  </si>
  <si>
    <t>6224**********1440</t>
  </si>
  <si>
    <t>177****3990</t>
  </si>
  <si>
    <t>张雪琴</t>
  </si>
  <si>
    <t>6222**********6027</t>
  </si>
  <si>
    <t>159****0218</t>
  </si>
  <si>
    <t>刘忠军</t>
  </si>
  <si>
    <t>6228**********1558</t>
  </si>
  <si>
    <t>181****2281</t>
  </si>
  <si>
    <t>马维军</t>
  </si>
  <si>
    <t>6103**********3916</t>
  </si>
  <si>
    <t>136****8460</t>
  </si>
  <si>
    <t>成小刚</t>
  </si>
  <si>
    <t>6224**********143X</t>
  </si>
  <si>
    <t>199****6305</t>
  </si>
  <si>
    <t>刘雅梅</t>
  </si>
  <si>
    <t>6227**********0661</t>
  </si>
  <si>
    <t>185****3871</t>
  </si>
  <si>
    <t>齐晓波</t>
  </si>
  <si>
    <t>6522**********4012</t>
  </si>
  <si>
    <t>186****8353</t>
  </si>
  <si>
    <t>闫会先</t>
  </si>
  <si>
    <t>6222**********1514</t>
  </si>
  <si>
    <t>136****2025</t>
  </si>
  <si>
    <t>姚虎军</t>
  </si>
  <si>
    <t>6121**********5436</t>
  </si>
  <si>
    <t>152****0460</t>
  </si>
  <si>
    <t>赵晓文</t>
  </si>
  <si>
    <t>6103**********6817</t>
  </si>
  <si>
    <t>138****9143</t>
  </si>
  <si>
    <t>杜兴</t>
  </si>
  <si>
    <t>6223**********2877</t>
  </si>
  <si>
    <t>131****5158</t>
  </si>
  <si>
    <t>蔡茂</t>
  </si>
  <si>
    <t>6223**********3318</t>
  </si>
  <si>
    <t>181****0096</t>
  </si>
  <si>
    <t>王小妮</t>
  </si>
  <si>
    <t>4106**********3024</t>
  </si>
  <si>
    <t>177****7029</t>
  </si>
  <si>
    <t>张虎刚</t>
  </si>
  <si>
    <t>6205**********3517</t>
  </si>
  <si>
    <t>181****2522</t>
  </si>
  <si>
    <t>吉福华</t>
  </si>
  <si>
    <t>6222**********1874</t>
  </si>
  <si>
    <t>153****2683</t>
  </si>
  <si>
    <t>尹晓东</t>
  </si>
  <si>
    <t>3723**********1816</t>
  </si>
  <si>
    <t>176****1435</t>
  </si>
  <si>
    <t>罗志超</t>
  </si>
  <si>
    <t>6532**********0057</t>
  </si>
  <si>
    <t>138****7990</t>
  </si>
  <si>
    <t>张涛</t>
  </si>
  <si>
    <t>6102**********6132</t>
  </si>
  <si>
    <t>131****3006</t>
  </si>
  <si>
    <t>张小乐</t>
  </si>
  <si>
    <t>6223**********2823</t>
  </si>
  <si>
    <t>175****7906</t>
  </si>
  <si>
    <t>石玉宝</t>
  </si>
  <si>
    <t>6223**********4938</t>
  </si>
  <si>
    <t>157****5812</t>
  </si>
  <si>
    <t>王小强</t>
  </si>
  <si>
    <t>6501**********3218</t>
  </si>
  <si>
    <t>187****9508</t>
  </si>
  <si>
    <t>许牛全</t>
  </si>
  <si>
    <t>6226**********2617</t>
  </si>
  <si>
    <t>135****0632</t>
  </si>
  <si>
    <t>迪力夏提·艾则孜</t>
  </si>
  <si>
    <t>6529**********3538</t>
  </si>
  <si>
    <t>158****9295</t>
  </si>
  <si>
    <t>艾锞</t>
  </si>
  <si>
    <t>6223**********4073</t>
  </si>
  <si>
    <t>181****9589</t>
  </si>
  <si>
    <t>张华龙</t>
  </si>
  <si>
    <t>3412**********511X</t>
  </si>
  <si>
    <t>130****8482</t>
  </si>
  <si>
    <t>王安石</t>
  </si>
  <si>
    <t>6224**********3717</t>
  </si>
  <si>
    <t>181****4144</t>
  </si>
  <si>
    <t>者西柒</t>
  </si>
  <si>
    <t>6227**********4012</t>
  </si>
  <si>
    <t>135****2342</t>
  </si>
  <si>
    <t>孙永刚</t>
  </si>
  <si>
    <t>181****1085</t>
  </si>
  <si>
    <t>陈丹丹</t>
  </si>
  <si>
    <t>4127**********6602</t>
  </si>
  <si>
    <t>185****0980</t>
  </si>
  <si>
    <t>张世君</t>
  </si>
  <si>
    <t>6523**********3012</t>
  </si>
  <si>
    <t>139****2518</t>
  </si>
  <si>
    <t>冯金成</t>
  </si>
  <si>
    <t>6223**********2419</t>
  </si>
  <si>
    <t>132****1992</t>
  </si>
  <si>
    <t>杨燕菁</t>
  </si>
  <si>
    <t>6501**********1686</t>
  </si>
  <si>
    <t>186****7568</t>
  </si>
  <si>
    <t>夏丽</t>
  </si>
  <si>
    <t>6541**********4226</t>
  </si>
  <si>
    <t>180****0826</t>
  </si>
  <si>
    <t>唐浩鹏</t>
  </si>
  <si>
    <t>6223**********4695</t>
  </si>
  <si>
    <t>175****4695</t>
  </si>
  <si>
    <t>晁祥建</t>
  </si>
  <si>
    <t>3422**********0432</t>
  </si>
  <si>
    <t>155****8121</t>
  </si>
  <si>
    <t>西尔艾力·卡迪尔</t>
  </si>
  <si>
    <t>6531**********0311</t>
  </si>
  <si>
    <t>131****4242</t>
  </si>
  <si>
    <t>马述悦</t>
  </si>
  <si>
    <t>6223**********4429</t>
  </si>
  <si>
    <t>135****9482</t>
  </si>
  <si>
    <t>新疆众祥环保科技有限公司</t>
  </si>
  <si>
    <t>王宏伟</t>
  </si>
  <si>
    <t>6205**********1412</t>
  </si>
  <si>
    <t>132****1603</t>
  </si>
  <si>
    <t>马小龙</t>
  </si>
  <si>
    <t>6204**********4634</t>
  </si>
  <si>
    <t>136****4736</t>
  </si>
  <si>
    <t>沈克苗</t>
  </si>
  <si>
    <t>4130**********0952</t>
  </si>
  <si>
    <t>181****3954</t>
  </si>
  <si>
    <t>文娟</t>
  </si>
  <si>
    <t>4302**********0024</t>
  </si>
  <si>
    <t>185****0517</t>
  </si>
  <si>
    <t>杨锌宇</t>
  </si>
  <si>
    <t>6523**********0815</t>
  </si>
  <si>
    <t>178****5457</t>
  </si>
  <si>
    <t>关子建</t>
  </si>
  <si>
    <t>1305**********5373</t>
  </si>
  <si>
    <t>180****2813</t>
  </si>
  <si>
    <t>齐智远</t>
  </si>
  <si>
    <t>6523**********1014</t>
  </si>
  <si>
    <t>131****8576</t>
  </si>
  <si>
    <t>陈永琪</t>
  </si>
  <si>
    <t>4109**********271X</t>
  </si>
  <si>
    <t>181****5267</t>
  </si>
  <si>
    <t>新疆德亿客食品有限公司</t>
  </si>
  <si>
    <t>尚海涛</t>
  </si>
  <si>
    <t>3702**********5817</t>
  </si>
  <si>
    <t>150****3857</t>
  </si>
  <si>
    <t>卢伟</t>
  </si>
  <si>
    <t>6223**********4411</t>
  </si>
  <si>
    <t>157****6889</t>
  </si>
  <si>
    <t>王生花</t>
  </si>
  <si>
    <t>6223**********8347</t>
  </si>
  <si>
    <t>185****1361</t>
  </si>
  <si>
    <t>毛梅花</t>
  </si>
  <si>
    <t>6223**********3423</t>
  </si>
  <si>
    <t>136****8981</t>
  </si>
  <si>
    <t>裴海翠</t>
  </si>
  <si>
    <t>6205**********6029</t>
  </si>
  <si>
    <t>135****2033</t>
  </si>
  <si>
    <t>6501**********4033</t>
  </si>
  <si>
    <t>139****1815</t>
  </si>
  <si>
    <t>丁国俊</t>
  </si>
  <si>
    <t>6223**********8252</t>
  </si>
  <si>
    <t>150****6559</t>
  </si>
  <si>
    <t>杨金龙</t>
  </si>
  <si>
    <t>6223**********3432</t>
  </si>
  <si>
    <t>181****6344</t>
  </si>
  <si>
    <t>胡代森</t>
  </si>
  <si>
    <t>5123**********5275</t>
  </si>
  <si>
    <t>151****6220</t>
  </si>
  <si>
    <t>李明</t>
  </si>
  <si>
    <t>3702**********6212</t>
  </si>
  <si>
    <t>135****9416</t>
  </si>
  <si>
    <t>严雪荣</t>
  </si>
  <si>
    <t>6523**********1320</t>
  </si>
  <si>
    <t>135****2136</t>
  </si>
  <si>
    <t>吕文飞</t>
  </si>
  <si>
    <t>6540**********1435</t>
  </si>
  <si>
    <t>158****5051</t>
  </si>
  <si>
    <t>新疆殊美冰川水有限公司</t>
  </si>
  <si>
    <t>马金女</t>
  </si>
  <si>
    <t>6205**********2425</t>
  </si>
  <si>
    <t>177****2761</t>
  </si>
  <si>
    <t>杨小梅</t>
  </si>
  <si>
    <t>6205**********2247</t>
  </si>
  <si>
    <t>159****8371</t>
  </si>
  <si>
    <t>新疆蓝巢装配式建筑科技有限公司</t>
  </si>
  <si>
    <t>邹盛辉</t>
  </si>
  <si>
    <t>3706**********4994</t>
  </si>
  <si>
    <t>181****8539</t>
  </si>
  <si>
    <t>雷阳</t>
  </si>
  <si>
    <t>5107**********2677</t>
  </si>
  <si>
    <t>186****8880</t>
  </si>
  <si>
    <t>熊勇为</t>
  </si>
  <si>
    <t>5102**********1212</t>
  </si>
  <si>
    <t>135****6865</t>
  </si>
  <si>
    <t>廖敦凯</t>
  </si>
  <si>
    <t>6542**********2417</t>
  </si>
  <si>
    <t>130****8990</t>
  </si>
  <si>
    <t>陈再炳</t>
  </si>
  <si>
    <t>6541**********3531</t>
  </si>
  <si>
    <t>138****0533</t>
  </si>
  <si>
    <t>阿那皮亚·胡皮</t>
  </si>
  <si>
    <t>6523**********5015</t>
  </si>
  <si>
    <t>158****7984</t>
  </si>
  <si>
    <t>王平</t>
  </si>
  <si>
    <t>5130**********4798</t>
  </si>
  <si>
    <t>133****2486</t>
  </si>
  <si>
    <t>杨亚霖</t>
  </si>
  <si>
    <t>166****6466</t>
  </si>
  <si>
    <t>乌鲁木齐祥和天一商贸有限公司</t>
  </si>
  <si>
    <t>廖黑女</t>
  </si>
  <si>
    <t>6123**********0422</t>
  </si>
  <si>
    <t>187****4088</t>
  </si>
  <si>
    <t>曹颖</t>
  </si>
  <si>
    <t>4128**********7622</t>
  </si>
  <si>
    <t>181****4055</t>
  </si>
  <si>
    <t>程英英</t>
  </si>
  <si>
    <t>6543**********0020</t>
  </si>
  <si>
    <t>180****6903</t>
  </si>
  <si>
    <t>杨建伟</t>
  </si>
  <si>
    <t>3708**********5213</t>
  </si>
  <si>
    <t>132****8827</t>
  </si>
  <si>
    <t>高敏</t>
  </si>
  <si>
    <t>6227**********1360</t>
  </si>
  <si>
    <t>159****5889</t>
  </si>
  <si>
    <t>马艳</t>
  </si>
  <si>
    <t>6501**********402X</t>
  </si>
  <si>
    <t>151****2454</t>
  </si>
  <si>
    <t>赵芳</t>
  </si>
  <si>
    <t>6529**********4408</t>
  </si>
  <si>
    <t>152****0765</t>
  </si>
  <si>
    <t>田花卉</t>
  </si>
  <si>
    <t>4128**********444X</t>
  </si>
  <si>
    <t>181****2203</t>
  </si>
  <si>
    <t>赵善忍</t>
  </si>
  <si>
    <t>132****1851</t>
  </si>
  <si>
    <t>王慧杰</t>
  </si>
  <si>
    <t>6541**********4623</t>
  </si>
  <si>
    <t>151****8952</t>
  </si>
  <si>
    <t>吕翠霞</t>
  </si>
  <si>
    <t>3708**********5642</t>
  </si>
  <si>
    <t>188****2893</t>
  </si>
  <si>
    <t>杨菏花</t>
  </si>
  <si>
    <t>6223**********4187</t>
  </si>
  <si>
    <t>150****6556</t>
  </si>
  <si>
    <t>马海蓉</t>
  </si>
  <si>
    <t>6223**********8409</t>
  </si>
  <si>
    <t>186****2628</t>
  </si>
  <si>
    <t>董翻过</t>
  </si>
  <si>
    <t>6227**********4266</t>
  </si>
  <si>
    <t>157****7561</t>
  </si>
  <si>
    <t>李宇</t>
  </si>
  <si>
    <t>3708**********5250</t>
  </si>
  <si>
    <t>178****8222</t>
  </si>
  <si>
    <t>李美艳</t>
  </si>
  <si>
    <t>6422**********2246</t>
  </si>
  <si>
    <t>199****5253</t>
  </si>
  <si>
    <t>新疆冠佳启迪印务有限公司</t>
  </si>
  <si>
    <t>曹中菊</t>
  </si>
  <si>
    <t>3424**********3647</t>
  </si>
  <si>
    <t>136****4466</t>
  </si>
  <si>
    <t>王虹</t>
  </si>
  <si>
    <t>6223**********8940</t>
  </si>
  <si>
    <t>136****5692</t>
  </si>
  <si>
    <r>
      <rPr>
        <sz val="9"/>
        <rFont val="仿宋_GB2312"/>
        <charset val="134"/>
      </rPr>
      <t>杨延</t>
    </r>
    <r>
      <rPr>
        <sz val="9"/>
        <rFont val="宋体"/>
        <charset val="134"/>
      </rPr>
      <t>峯</t>
    </r>
  </si>
  <si>
    <t>6223**********2814</t>
  </si>
  <si>
    <t>186****5988</t>
  </si>
  <si>
    <t>李伟</t>
  </si>
  <si>
    <t>6540**********2119</t>
  </si>
  <si>
    <t>136****6942</t>
  </si>
  <si>
    <t>新疆卓捷工程造价咨询有限公司乌鲁木齐分公司</t>
  </si>
  <si>
    <t>杨成亮</t>
  </si>
  <si>
    <t>6205**********3319</t>
  </si>
  <si>
    <t>183****1687</t>
  </si>
  <si>
    <t>新疆晶众广告有限公司</t>
  </si>
  <si>
    <t>刘孝金</t>
  </si>
  <si>
    <t>4102**********3034</t>
  </si>
  <si>
    <t>130****3655</t>
  </si>
  <si>
    <t>祁芳珍</t>
  </si>
  <si>
    <t>6224**********162X</t>
  </si>
  <si>
    <t>189****7793</t>
  </si>
  <si>
    <t>6205**********3200</t>
  </si>
  <si>
    <t>182****0891</t>
  </si>
  <si>
    <t>新疆中创未来科技有限责任公司</t>
  </si>
  <si>
    <t>何守广</t>
  </si>
  <si>
    <t>4128**********2836</t>
  </si>
  <si>
    <t>187****9843</t>
  </si>
  <si>
    <t>李贤英</t>
  </si>
  <si>
    <t>5122**********1427</t>
  </si>
  <si>
    <t>189****8998</t>
  </si>
  <si>
    <t>新疆三盛和祥科技有限公司</t>
  </si>
  <si>
    <t>杨扬</t>
  </si>
  <si>
    <t>6523**********2638</t>
  </si>
  <si>
    <t>186****6621</t>
  </si>
  <si>
    <t>陈锐</t>
  </si>
  <si>
    <t>6501**********4719</t>
  </si>
  <si>
    <t>153****8217</t>
  </si>
  <si>
    <t>马琴</t>
  </si>
  <si>
    <t>6541**********0045</t>
  </si>
  <si>
    <t>183****8898</t>
  </si>
  <si>
    <t>孟英超</t>
  </si>
  <si>
    <t>4110**********0399</t>
  </si>
  <si>
    <t>183****3512</t>
  </si>
  <si>
    <t>何红飞</t>
  </si>
  <si>
    <t>6523**********051X</t>
  </si>
  <si>
    <t>135****3644</t>
  </si>
  <si>
    <t>薛开林</t>
  </si>
  <si>
    <t>6123**********2717</t>
  </si>
  <si>
    <t>139****8506</t>
  </si>
  <si>
    <t>杨婷</t>
  </si>
  <si>
    <t>6222**********2560</t>
  </si>
  <si>
    <t>139****6575</t>
  </si>
  <si>
    <t>邓青松</t>
  </si>
  <si>
    <t>5113**********131X</t>
  </si>
  <si>
    <t>181****1089</t>
  </si>
  <si>
    <t>李莹莹</t>
  </si>
  <si>
    <t>6205**********1400</t>
  </si>
  <si>
    <t>182****3235</t>
  </si>
  <si>
    <t>曹月婷</t>
  </si>
  <si>
    <t>6501**********0628</t>
  </si>
  <si>
    <t>189****1227</t>
  </si>
  <si>
    <t>万巧艳</t>
  </si>
  <si>
    <t>6227**********1381</t>
  </si>
  <si>
    <t>131****6350</t>
  </si>
  <si>
    <t>新疆华鑫天鸿新型材料科技有限责任公司</t>
  </si>
  <si>
    <t>汪月梅</t>
  </si>
  <si>
    <t>6205**********2029</t>
  </si>
  <si>
    <t>181****4966</t>
  </si>
  <si>
    <t>乌鲁木齐大通泓印商贸有限公司</t>
  </si>
  <si>
    <t>郭加</t>
  </si>
  <si>
    <t>4290**********7626</t>
  </si>
  <si>
    <t>132****8867</t>
  </si>
  <si>
    <t>彭丽川</t>
  </si>
  <si>
    <t>4290**********7651</t>
  </si>
  <si>
    <t>186****8538</t>
  </si>
  <si>
    <t>新疆华新节能材料有限公司</t>
  </si>
  <si>
    <t>张富光</t>
  </si>
  <si>
    <t>3706**********5519</t>
  </si>
  <si>
    <t>158****7222</t>
  </si>
  <si>
    <t>崔言庆</t>
  </si>
  <si>
    <t>3706**********7438</t>
  </si>
  <si>
    <t>176****3157</t>
  </si>
  <si>
    <t>蒋辉</t>
  </si>
  <si>
    <t>5107**********8132</t>
  </si>
  <si>
    <t>183****9108</t>
  </si>
  <si>
    <t>徐贺</t>
  </si>
  <si>
    <t>3704**********4117</t>
  </si>
  <si>
    <t>135****2415</t>
  </si>
  <si>
    <t>新疆妙顺环保科技有限公司</t>
  </si>
  <si>
    <t>康雯</t>
  </si>
  <si>
    <t>5101**********486X</t>
  </si>
  <si>
    <t>158****1668</t>
  </si>
  <si>
    <t>陈立</t>
  </si>
  <si>
    <t>5110**********2694</t>
  </si>
  <si>
    <t>130****7880</t>
  </si>
  <si>
    <t>张辛源</t>
  </si>
  <si>
    <t>2201**********0047</t>
  </si>
  <si>
    <t>177****1629</t>
  </si>
  <si>
    <t>王冰艳</t>
  </si>
  <si>
    <t>1427**********2842</t>
  </si>
  <si>
    <t>178****5714</t>
  </si>
  <si>
    <t>丁维</t>
  </si>
  <si>
    <t>6543**********0513</t>
  </si>
  <si>
    <t>159****0512</t>
  </si>
  <si>
    <t>新疆沃德爱里食品有限责任公司</t>
  </si>
  <si>
    <t>郑媛</t>
  </si>
  <si>
    <t>185****9683</t>
  </si>
  <si>
    <t>姜乐</t>
  </si>
  <si>
    <t>150****9065</t>
  </si>
  <si>
    <t>颉芳芳</t>
  </si>
  <si>
    <t>6205**********140X</t>
  </si>
  <si>
    <t>135****7011</t>
  </si>
  <si>
    <t>阿迪力·托合提买提</t>
  </si>
  <si>
    <t>6531**********3011</t>
  </si>
  <si>
    <t>138****4195</t>
  </si>
  <si>
    <t>吴二培</t>
  </si>
  <si>
    <t>4104**********2076</t>
  </si>
  <si>
    <t>188****2780</t>
  </si>
  <si>
    <t>努尔麦麦提·伊敏尼亚孜</t>
  </si>
  <si>
    <t>6532**********2014</t>
  </si>
  <si>
    <t>175****7690</t>
  </si>
  <si>
    <t>阿迪力·伊敏尼亚孜</t>
  </si>
  <si>
    <t>6531**********2012</t>
  </si>
  <si>
    <t>147****6036</t>
  </si>
  <si>
    <t>李梅</t>
  </si>
  <si>
    <t>5116**********024X</t>
  </si>
  <si>
    <t>187****7370</t>
  </si>
  <si>
    <t>开蒂热亚·阿斯开</t>
  </si>
  <si>
    <t>6501**********1960</t>
  </si>
  <si>
    <t>131****7305</t>
  </si>
  <si>
    <t>帕力旦·奴尔阿什</t>
  </si>
  <si>
    <t>6523**********2022</t>
  </si>
  <si>
    <t>139****0994</t>
  </si>
  <si>
    <t>买吾兰·怕热丁</t>
  </si>
  <si>
    <t>6521**********2013</t>
  </si>
  <si>
    <t>185****9602</t>
  </si>
  <si>
    <t>祖丽皮耶柯孜·艾散</t>
  </si>
  <si>
    <t>6529**********1026</t>
  </si>
  <si>
    <t>176****4426</t>
  </si>
  <si>
    <t>纵超超</t>
  </si>
  <si>
    <t>3422**********403X</t>
  </si>
  <si>
    <t>158****2737</t>
  </si>
  <si>
    <t>邓世东</t>
  </si>
  <si>
    <t>6223**********6513</t>
  </si>
  <si>
    <t>186****0819</t>
  </si>
  <si>
    <t>杨红</t>
  </si>
  <si>
    <t>6422**********2424</t>
  </si>
  <si>
    <t>181****7044</t>
  </si>
  <si>
    <t>新疆泉生益食品有限公司</t>
  </si>
  <si>
    <t>李平香</t>
  </si>
  <si>
    <t>6223**********2841</t>
  </si>
  <si>
    <t>180****2622</t>
  </si>
  <si>
    <t>姜转雄</t>
  </si>
  <si>
    <t>6224**********3748</t>
  </si>
  <si>
    <t>135****5696</t>
  </si>
  <si>
    <t>新疆意向天河物流有限责任公司</t>
  </si>
  <si>
    <t>铁海东</t>
  </si>
  <si>
    <t>6501**********0310</t>
  </si>
  <si>
    <t>138****0378</t>
  </si>
  <si>
    <t>王丽莉</t>
  </si>
  <si>
    <t>6501**********3349</t>
  </si>
  <si>
    <t>133****2665</t>
  </si>
  <si>
    <t>兰红涛</t>
  </si>
  <si>
    <t>4103**********8218</t>
  </si>
  <si>
    <t>152****3273</t>
  </si>
  <si>
    <t>田晓平</t>
  </si>
  <si>
    <t>6542**********1837</t>
  </si>
  <si>
    <t>188****9900</t>
  </si>
  <si>
    <t>周军辉</t>
  </si>
  <si>
    <t>4127**********0533</t>
  </si>
  <si>
    <t>189****9968</t>
  </si>
  <si>
    <t>布鲁加·那比要拉</t>
  </si>
  <si>
    <t>6542**********1860</t>
  </si>
  <si>
    <t>189****8270</t>
  </si>
  <si>
    <t>张新平</t>
  </si>
  <si>
    <t>6525**********2126</t>
  </si>
  <si>
    <t>135****9292</t>
  </si>
  <si>
    <t>李后忠</t>
  </si>
  <si>
    <t>6525**********0610</t>
  </si>
  <si>
    <t>132****0005</t>
  </si>
  <si>
    <t>孟克</t>
  </si>
  <si>
    <t>6542**********5017</t>
  </si>
  <si>
    <t>181****2633</t>
  </si>
  <si>
    <t>刘俊义</t>
  </si>
  <si>
    <t>6501**********3232</t>
  </si>
  <si>
    <t>135****8088</t>
  </si>
  <si>
    <t>韩建文</t>
  </si>
  <si>
    <t>6523**********2519</t>
  </si>
  <si>
    <t>152****9628</t>
  </si>
  <si>
    <t>俞虎山</t>
  </si>
  <si>
    <t>6501**********4036</t>
  </si>
  <si>
    <t>133****7168</t>
  </si>
  <si>
    <t>梁勇</t>
  </si>
  <si>
    <t>6527**********2913</t>
  </si>
  <si>
    <t>131****8778</t>
  </si>
  <si>
    <t>戴丽娜</t>
  </si>
  <si>
    <t>6501**********4529</t>
  </si>
  <si>
    <t>135****6628</t>
  </si>
  <si>
    <t>刘冬梅</t>
  </si>
  <si>
    <t>6501**********1448</t>
  </si>
  <si>
    <t>138****6108</t>
  </si>
  <si>
    <t>布英塔</t>
  </si>
  <si>
    <t>6525**********002X</t>
  </si>
  <si>
    <t>135****3292</t>
  </si>
  <si>
    <t>李文娟</t>
  </si>
  <si>
    <t>4128**********5327</t>
  </si>
  <si>
    <t>186****6661</t>
  </si>
  <si>
    <t>许志刚</t>
  </si>
  <si>
    <t>4103**********6412</t>
  </si>
  <si>
    <t>177****6815</t>
  </si>
  <si>
    <t>王灿娜</t>
  </si>
  <si>
    <t>4103**********6647</t>
  </si>
  <si>
    <t>177****0706</t>
  </si>
  <si>
    <t>杨永富</t>
  </si>
  <si>
    <t>6540**********5338</t>
  </si>
  <si>
    <t>159****1585</t>
  </si>
  <si>
    <t>赵玉玲</t>
  </si>
  <si>
    <t>4127**********1447</t>
  </si>
  <si>
    <t>152****2025</t>
  </si>
  <si>
    <t>桂建军</t>
  </si>
  <si>
    <t>6540**********4518</t>
  </si>
  <si>
    <t>180****8981</t>
  </si>
  <si>
    <t>邵德军</t>
  </si>
  <si>
    <t>6540**********073X</t>
  </si>
  <si>
    <t>138****6111</t>
  </si>
  <si>
    <t>张军</t>
  </si>
  <si>
    <t>6523**********0571</t>
  </si>
  <si>
    <t>189****0728</t>
  </si>
  <si>
    <t>张玉红</t>
  </si>
  <si>
    <t>6523**********1023</t>
  </si>
  <si>
    <t>137****2713</t>
  </si>
  <si>
    <t>张国伟</t>
  </si>
  <si>
    <t>6201**********1013</t>
  </si>
  <si>
    <t>189****5423</t>
  </si>
  <si>
    <t>曹玉华</t>
  </si>
  <si>
    <t>6501**********0713</t>
  </si>
  <si>
    <t>189****8156</t>
  </si>
  <si>
    <t>司贤东</t>
  </si>
  <si>
    <t>6542**********1230</t>
  </si>
  <si>
    <t>151****9005</t>
  </si>
  <si>
    <t>黄喜英</t>
  </si>
  <si>
    <t>6527**********2922</t>
  </si>
  <si>
    <t>150****3330</t>
  </si>
  <si>
    <t>新疆久筑吉泰建材有限公司</t>
  </si>
  <si>
    <t>李生延</t>
  </si>
  <si>
    <t>6223**********6452</t>
  </si>
  <si>
    <t>139****1845</t>
  </si>
  <si>
    <t>李锐锋</t>
  </si>
  <si>
    <t>6205**********6636</t>
  </si>
  <si>
    <t>181****8118</t>
  </si>
  <si>
    <t>顾雪</t>
  </si>
  <si>
    <t>6523**********1327</t>
  </si>
  <si>
    <t>150****0456</t>
  </si>
  <si>
    <t>张莹</t>
  </si>
  <si>
    <t>6101**********096X</t>
  </si>
  <si>
    <t>135****7528</t>
  </si>
  <si>
    <t>包立萍</t>
  </si>
  <si>
    <t>6223**********5245</t>
  </si>
  <si>
    <t>151****5593</t>
  </si>
  <si>
    <t>杨昂</t>
  </si>
  <si>
    <t>4127**********261X</t>
  </si>
  <si>
    <t>150****5709</t>
  </si>
  <si>
    <t>顾玉芳</t>
  </si>
  <si>
    <t>3212**********2281</t>
  </si>
  <si>
    <t>159****2672</t>
  </si>
  <si>
    <t>孙建明</t>
  </si>
  <si>
    <t>6523**********1510</t>
  </si>
  <si>
    <t>186****8222</t>
  </si>
  <si>
    <t>李长全</t>
  </si>
  <si>
    <t>3403**********8916</t>
  </si>
  <si>
    <t>189****6549</t>
  </si>
  <si>
    <t>乌鲁木齐新辉荣祥商贸有限公司</t>
  </si>
  <si>
    <t>王宝华</t>
  </si>
  <si>
    <t>3706**********7418</t>
  </si>
  <si>
    <t>158****4977</t>
  </si>
  <si>
    <t>202004-202306</t>
  </si>
  <si>
    <t>白雪娟</t>
  </si>
  <si>
    <t>6228**********274X</t>
  </si>
  <si>
    <t>181****6009</t>
  </si>
  <si>
    <t>王涵</t>
  </si>
  <si>
    <t>3706**********7419</t>
  </si>
  <si>
    <t>135****3028</t>
  </si>
  <si>
    <t>202006-202306</t>
  </si>
  <si>
    <t>苗正正</t>
  </si>
  <si>
    <t>3706**********7427</t>
  </si>
  <si>
    <t>132****0526</t>
  </si>
  <si>
    <t>新疆明品时代国际贸易有限公司</t>
  </si>
  <si>
    <t>闫海娟</t>
  </si>
  <si>
    <t>6222**********5620</t>
  </si>
  <si>
    <t>166****5766</t>
  </si>
  <si>
    <t>朱贺霞</t>
  </si>
  <si>
    <t>6501**********2428</t>
  </si>
  <si>
    <t>150****6228</t>
  </si>
  <si>
    <t>董孟孟</t>
  </si>
  <si>
    <t>4127**********1427</t>
  </si>
  <si>
    <t>136****6269</t>
  </si>
  <si>
    <t>金霞</t>
  </si>
  <si>
    <t>6541**********0922</t>
  </si>
  <si>
    <t>177****6769</t>
  </si>
  <si>
    <t>李洋</t>
  </si>
  <si>
    <t>4107**********2015</t>
  </si>
  <si>
    <t>133****3935</t>
  </si>
  <si>
    <t>王彪</t>
  </si>
  <si>
    <t>6541**********0273</t>
  </si>
  <si>
    <t>130****8888</t>
  </si>
  <si>
    <t>新疆坤鉴建设工程有限公司</t>
  </si>
  <si>
    <t>3729**********475X</t>
  </si>
  <si>
    <t>135****9585</t>
  </si>
  <si>
    <t>陈龙</t>
  </si>
  <si>
    <t>5002**********7071</t>
  </si>
  <si>
    <t>150****0052</t>
  </si>
  <si>
    <t>晏刚</t>
  </si>
  <si>
    <t>5103**********3919</t>
  </si>
  <si>
    <t>135****5965</t>
  </si>
  <si>
    <t>李明文</t>
  </si>
  <si>
    <t>5137**********6015</t>
  </si>
  <si>
    <t>180****7679</t>
  </si>
  <si>
    <t>李红</t>
  </si>
  <si>
    <t>187****8879</t>
  </si>
  <si>
    <t>杨琳</t>
  </si>
  <si>
    <t>6521**********322X</t>
  </si>
  <si>
    <t>186****6699</t>
  </si>
  <si>
    <t>尹振东</t>
  </si>
  <si>
    <t>5109**********0413</t>
  </si>
  <si>
    <t>199****1666</t>
  </si>
  <si>
    <t>袁平</t>
  </si>
  <si>
    <t>5137**********6000</t>
  </si>
  <si>
    <t>173****5025</t>
  </si>
  <si>
    <t>李贵永</t>
  </si>
  <si>
    <t>6123**********2010</t>
  </si>
  <si>
    <t>150****0482</t>
  </si>
  <si>
    <t>赵旺</t>
  </si>
  <si>
    <t>6542**********3016</t>
  </si>
  <si>
    <t>176****8304</t>
  </si>
  <si>
    <t>袁淑琪</t>
  </si>
  <si>
    <t>4110**********6220</t>
  </si>
  <si>
    <t>178****3335</t>
  </si>
  <si>
    <t>刘兴国</t>
  </si>
  <si>
    <t>5113**********0852</t>
  </si>
  <si>
    <t>158****9053</t>
  </si>
  <si>
    <t>昭青青</t>
  </si>
  <si>
    <t>3723**********0044</t>
  </si>
  <si>
    <t>186****1875</t>
  </si>
  <si>
    <t>周璇</t>
  </si>
  <si>
    <t>6221**********0624</t>
  </si>
  <si>
    <t>158****7297</t>
  </si>
  <si>
    <t>新疆西域皇后食品有限公司</t>
  </si>
  <si>
    <t>田燕燕</t>
  </si>
  <si>
    <t>6422**********264X</t>
  </si>
  <si>
    <t>173****7897</t>
  </si>
  <si>
    <t>孙伟刚</t>
  </si>
  <si>
    <t>4128**********6936</t>
  </si>
  <si>
    <t>132****3608</t>
  </si>
  <si>
    <t>李玉婷</t>
  </si>
  <si>
    <t>4127**********7123</t>
  </si>
  <si>
    <t>152****3012</t>
  </si>
  <si>
    <t>靳学明</t>
  </si>
  <si>
    <t>1422**********6017</t>
  </si>
  <si>
    <t>176****8063</t>
  </si>
  <si>
    <t>刘燕燕</t>
  </si>
  <si>
    <t>6531**********0968</t>
  </si>
  <si>
    <t>187****2731</t>
  </si>
  <si>
    <t>4128**********5023</t>
  </si>
  <si>
    <t>181****0139</t>
  </si>
  <si>
    <t>于延华</t>
  </si>
  <si>
    <t>2301**********3243</t>
  </si>
  <si>
    <t>132****8678</t>
  </si>
  <si>
    <t>马董儿</t>
  </si>
  <si>
    <t>6422**********1933</t>
  </si>
  <si>
    <t>135****7756</t>
  </si>
  <si>
    <t>乔培顺</t>
  </si>
  <si>
    <t>3729**********7833</t>
  </si>
  <si>
    <t>158****9113</t>
  </si>
  <si>
    <t>赵玲</t>
  </si>
  <si>
    <t>4127**********710X</t>
  </si>
  <si>
    <t>182****1763</t>
  </si>
  <si>
    <t>刘闯</t>
  </si>
  <si>
    <t>2201**********4615</t>
  </si>
  <si>
    <t>158****0959</t>
  </si>
  <si>
    <t>马文倩</t>
  </si>
  <si>
    <t>6541**********1488</t>
  </si>
  <si>
    <t>159****1504</t>
  </si>
  <si>
    <t>乌鲁木齐诚信聚成粮油有限公司</t>
  </si>
  <si>
    <t>周海霞</t>
  </si>
  <si>
    <t>4127**********7244</t>
  </si>
  <si>
    <t>185****5917</t>
  </si>
  <si>
    <t>新疆多艺彩新型材料有限公司</t>
  </si>
  <si>
    <t>曹秋岩</t>
  </si>
  <si>
    <t>4127**********1449</t>
  </si>
  <si>
    <t>185****3950</t>
  </si>
  <si>
    <t>新疆跃达建设有限责任公司</t>
  </si>
  <si>
    <t>张新军</t>
  </si>
  <si>
    <t>6523**********3811</t>
  </si>
  <si>
    <t>136****0548</t>
  </si>
  <si>
    <t>陈谋捷</t>
  </si>
  <si>
    <t>3501**********3317</t>
  </si>
  <si>
    <t>186****2268</t>
  </si>
  <si>
    <t>涂德春</t>
  </si>
  <si>
    <t>6123**********2670</t>
  </si>
  <si>
    <t>187****3959</t>
  </si>
  <si>
    <t>马婉莹</t>
  </si>
  <si>
    <t>6542**********0325</t>
  </si>
  <si>
    <t>131****6036</t>
  </si>
  <si>
    <t>张若寒</t>
  </si>
  <si>
    <t>6523**********5517</t>
  </si>
  <si>
    <t>177****4344</t>
  </si>
  <si>
    <t>新疆鑫水现代水利工程有限公司</t>
  </si>
  <si>
    <t>文春梅</t>
  </si>
  <si>
    <t>6529**********4021</t>
  </si>
  <si>
    <t>180****1915</t>
  </si>
  <si>
    <t>米尔夏提·吐尔逊</t>
  </si>
  <si>
    <t>6501**********403X</t>
  </si>
  <si>
    <t>185****7764</t>
  </si>
  <si>
    <t>艾则孜·吉力力</t>
  </si>
  <si>
    <t>6529**********2590</t>
  </si>
  <si>
    <t>135****8482</t>
  </si>
  <si>
    <t>艾山江·阿不都拉</t>
  </si>
  <si>
    <t>6523**********0814</t>
  </si>
  <si>
    <t>136****9557</t>
  </si>
  <si>
    <t>排祖拉·斯马依力</t>
  </si>
  <si>
    <t>6530**********0458</t>
  </si>
  <si>
    <t>185****4417</t>
  </si>
  <si>
    <t>买买提江·艾外都</t>
  </si>
  <si>
    <t>6521**********091X</t>
  </si>
  <si>
    <t>156****3052</t>
  </si>
  <si>
    <t>卡合曼·吾买尔</t>
  </si>
  <si>
    <t>6501**********0637</t>
  </si>
  <si>
    <t>189****2585</t>
  </si>
  <si>
    <t>陈玉东</t>
  </si>
  <si>
    <t>4127**********8351</t>
  </si>
  <si>
    <t>151****6509</t>
  </si>
  <si>
    <t>韩资源</t>
  </si>
  <si>
    <t>4127**********3012</t>
  </si>
  <si>
    <t>153****8044</t>
  </si>
  <si>
    <t>古丽博司旦·艾比布里</t>
  </si>
  <si>
    <t>6501**********0728</t>
  </si>
  <si>
    <t>150****3649</t>
  </si>
  <si>
    <t>马木提江·卡热</t>
  </si>
  <si>
    <t>6530**********0878</t>
  </si>
  <si>
    <t>189****0250</t>
  </si>
  <si>
    <t>余启珍</t>
  </si>
  <si>
    <t>6528**********2920</t>
  </si>
  <si>
    <t>152****9051</t>
  </si>
  <si>
    <t>支生伟</t>
  </si>
  <si>
    <t>6224**********5212</t>
  </si>
  <si>
    <t>185****2361</t>
  </si>
  <si>
    <t>赵京浩</t>
  </si>
  <si>
    <t>1301**********0753</t>
  </si>
  <si>
    <t>132****9964</t>
  </si>
  <si>
    <t>魏冬梅</t>
  </si>
  <si>
    <t>6222**********3625</t>
  </si>
  <si>
    <t>186****6029</t>
  </si>
  <si>
    <t>王振邦</t>
  </si>
  <si>
    <t>6224**********4818</t>
  </si>
  <si>
    <t>183****1070</t>
  </si>
  <si>
    <t>冶秉瑞</t>
  </si>
  <si>
    <t>6321**********0413</t>
  </si>
  <si>
    <t>136****1976</t>
  </si>
  <si>
    <t>朱清云</t>
  </si>
  <si>
    <t>3408**********1970</t>
  </si>
  <si>
    <t>130****7387</t>
  </si>
  <si>
    <t>郑艳芳</t>
  </si>
  <si>
    <t>1406**********0101</t>
  </si>
  <si>
    <t>136****8361</t>
  </si>
  <si>
    <t>新疆合邦信息技术有限公司</t>
  </si>
  <si>
    <t>毕云飞</t>
  </si>
  <si>
    <t>6501**********1915</t>
  </si>
  <si>
    <t>180****6877</t>
  </si>
  <si>
    <t>买迪尼阿衣▪买苏提</t>
  </si>
  <si>
    <t>6521**********0025</t>
  </si>
  <si>
    <t>180****3123</t>
  </si>
  <si>
    <t>新疆润森工贸有限公司</t>
  </si>
  <si>
    <t>杨婉婉</t>
  </si>
  <si>
    <t>6422**********3223</t>
  </si>
  <si>
    <t>132****7221</t>
  </si>
  <si>
    <t>郝小平</t>
  </si>
  <si>
    <t>6422**********0845</t>
  </si>
  <si>
    <t>136****0425</t>
  </si>
  <si>
    <t>新疆磊落商贸有限公司</t>
  </si>
  <si>
    <t>朱娜</t>
  </si>
  <si>
    <t>6531**********2529</t>
  </si>
  <si>
    <t>186****2106</t>
  </si>
  <si>
    <t>新疆荣佳伟业日用品制造有限责任公司</t>
  </si>
  <si>
    <t>郭超</t>
  </si>
  <si>
    <t>1427**********2018</t>
  </si>
  <si>
    <t>176****2543</t>
  </si>
  <si>
    <t>车平</t>
  </si>
  <si>
    <t>2203**********084X</t>
  </si>
  <si>
    <t>135****9770</t>
  </si>
  <si>
    <t>新疆鑫塔永顺工程机械设备有限公司</t>
  </si>
  <si>
    <t>刘勇星</t>
  </si>
  <si>
    <t>158****8889</t>
  </si>
  <si>
    <t>徐超</t>
  </si>
  <si>
    <t>4226**********8114</t>
  </si>
  <si>
    <t>136****8309</t>
  </si>
  <si>
    <t>苏堪进</t>
  </si>
  <si>
    <t>3729**********4912</t>
  </si>
  <si>
    <t>130****4445</t>
  </si>
  <si>
    <t>宫现格</t>
  </si>
  <si>
    <t>3729**********6018</t>
  </si>
  <si>
    <t>135****6239</t>
  </si>
  <si>
    <t>仝保亮</t>
  </si>
  <si>
    <t>3729**********5837</t>
  </si>
  <si>
    <t>150****6582</t>
  </si>
  <si>
    <t>郭刚</t>
  </si>
  <si>
    <t>6523**********3519</t>
  </si>
  <si>
    <t>152****8057</t>
  </si>
  <si>
    <t>苏琼玲</t>
  </si>
  <si>
    <t>3505**********9224</t>
  </si>
  <si>
    <t>132****0966</t>
  </si>
  <si>
    <t>蒋宏</t>
  </si>
  <si>
    <t>6532**********0024</t>
  </si>
  <si>
    <t>189****3533</t>
  </si>
  <si>
    <t>杨富程</t>
  </si>
  <si>
    <t>5002**********798X</t>
  </si>
  <si>
    <t>151****5753</t>
  </si>
  <si>
    <t>何小惠</t>
  </si>
  <si>
    <t>6527**********1048</t>
  </si>
  <si>
    <t>136****7833</t>
  </si>
  <si>
    <t>常燕姣</t>
  </si>
  <si>
    <t>3729**********5429</t>
  </si>
  <si>
    <t>135****9783</t>
  </si>
  <si>
    <t>方传江</t>
  </si>
  <si>
    <t>6523**********2532</t>
  </si>
  <si>
    <t>187****9297</t>
  </si>
  <si>
    <t>周泽</t>
  </si>
  <si>
    <t>5113**********321X</t>
  </si>
  <si>
    <t>181****8036</t>
  </si>
  <si>
    <t>辛增荣</t>
  </si>
  <si>
    <t>2310**********3731</t>
  </si>
  <si>
    <t>130****7938</t>
  </si>
  <si>
    <t>白玉留</t>
  </si>
  <si>
    <t>6226**********5332</t>
  </si>
  <si>
    <t>177****9135</t>
  </si>
  <si>
    <t>新疆金砂诚泰工业科技有限公司</t>
  </si>
  <si>
    <t>刘伟</t>
  </si>
  <si>
    <t>4113**********0414</t>
  </si>
  <si>
    <t>176****3311</t>
  </si>
  <si>
    <t>何生江</t>
  </si>
  <si>
    <t>6403**********0037</t>
  </si>
  <si>
    <t>158****0193</t>
  </si>
  <si>
    <t>马吉源</t>
  </si>
  <si>
    <t>6542**********395X</t>
  </si>
  <si>
    <t>136****5030</t>
  </si>
  <si>
    <t>新疆九维工程项目管理有限公司</t>
  </si>
  <si>
    <t>刘疆</t>
  </si>
  <si>
    <t>6501**********1639</t>
  </si>
  <si>
    <t>135****5155</t>
  </si>
  <si>
    <t>202304-202304</t>
  </si>
  <si>
    <t>杨丹</t>
  </si>
  <si>
    <t>6529**********0321</t>
  </si>
  <si>
    <t>180****9977</t>
  </si>
  <si>
    <t>房芳</t>
  </si>
  <si>
    <t>6501**********162X</t>
  </si>
  <si>
    <t>189****3307</t>
  </si>
  <si>
    <t>徐国勤</t>
  </si>
  <si>
    <t>6501**********1630</t>
  </si>
  <si>
    <t>181****1119</t>
  </si>
  <si>
    <t>新疆华源润东药业有限公司</t>
  </si>
  <si>
    <t>王德润</t>
  </si>
  <si>
    <t>3411**********0217</t>
  </si>
  <si>
    <t>138****6654</t>
  </si>
  <si>
    <t>王欢</t>
  </si>
  <si>
    <t>6523**********5521</t>
  </si>
  <si>
    <t>135****5206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</si>
</sst>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);[Red]\(0.00\)"/>
    <numFmt numFmtId="178" formatCode="0_);[Red]\(0\)"/>
    <numFmt numFmtId="179" formatCode="yyyy&quot;年&quot;m&quot;月&quot;;@"/>
  </numFmts>
  <fonts count="45">
    <font>
      <sz val="11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黑体"/>
      <charset val="134"/>
    </font>
    <font>
      <b/>
      <sz val="21"/>
      <name val="SimSun"/>
      <charset val="134"/>
    </font>
    <font>
      <sz val="9"/>
      <name val="FangSong"/>
      <charset val="134"/>
    </font>
    <font>
      <sz val="7"/>
      <color indexed="8"/>
      <name val="Arial"/>
      <charset val="134"/>
    </font>
    <font>
      <sz val="10"/>
      <color indexed="8"/>
      <name val="Arial"/>
      <charset val="134"/>
    </font>
    <font>
      <sz val="10"/>
      <name val="仿宋_GB2312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9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sz val="9"/>
      <color indexed="8"/>
      <name val="宋体"/>
      <charset val="204"/>
    </font>
    <font>
      <sz val="10.5"/>
      <color indexed="8"/>
      <name val="宋体"/>
      <charset val="204"/>
    </font>
    <font>
      <sz val="9"/>
      <name val="宋体"/>
      <charset val="1"/>
    </font>
    <font>
      <sz val="9"/>
      <color indexed="8"/>
      <name val="新宋体"/>
      <charset val="134"/>
    </font>
    <font>
      <sz val="9"/>
      <color indexed="63"/>
      <name val="宋体"/>
      <charset val="134"/>
    </font>
    <font>
      <sz val="9"/>
      <color indexed="8"/>
      <name val="仿宋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0"/>
      <name val="FangSong"/>
      <charset val="134"/>
    </font>
    <font>
      <sz val="7"/>
      <name val="FangSong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2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2" borderId="27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1" fillId="2" borderId="25" applyNumberFormat="0" applyAlignment="0" applyProtection="0">
      <alignment vertical="center"/>
    </xf>
    <xf numFmtId="0" fontId="38" fillId="13" borderId="29" applyNumberFormat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255" wrapText="1"/>
    </xf>
    <xf numFmtId="1" fontId="5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176" fontId="13" fillId="0" borderId="7" xfId="11" applyNumberFormat="1" applyFont="1" applyFill="1" applyBorder="1" applyAlignment="1">
      <alignment horizontal="center" vertical="center" wrapText="1"/>
    </xf>
    <xf numFmtId="176" fontId="13" fillId="0" borderId="10" xfId="11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178" fontId="13" fillId="0" borderId="7" xfId="11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177" fontId="13" fillId="0" borderId="7" xfId="11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7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9" fontId="9" fillId="0" borderId="7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178" fontId="13" fillId="0" borderId="8" xfId="11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top" wrapText="1"/>
    </xf>
    <xf numFmtId="176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center" vertical="center" wrapText="1"/>
    </xf>
    <xf numFmtId="177" fontId="13" fillId="0" borderId="10" xfId="11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center" vertical="center" wrapText="1"/>
    </xf>
    <xf numFmtId="9" fontId="9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9" fontId="9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179" fontId="9" fillId="0" borderId="7" xfId="0" applyNumberFormat="1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4" fillId="0" borderId="7" xfId="11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/>
    </xf>
    <xf numFmtId="176" fontId="11" fillId="0" borderId="7" xfId="11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left" vertical="top" wrapText="1"/>
    </xf>
    <xf numFmtId="0" fontId="17" fillId="0" borderId="22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超链接" xfId="10" builtinId="8"/>
    <cellStyle name="常规 10 10 2 2" xfId="11"/>
    <cellStyle name="差" xfId="12"/>
    <cellStyle name="40% - 强调文字颜色 3" xfId="13"/>
    <cellStyle name="60% - 强调文字颜色 3" xfId="14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&#31166;&#30427;&#24037;&#20316;\&#20154;&#20107;\&#20154;&#20107;&#26723;&#26696;\&#33457;&#21517;&#20876;7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疆禾盛矿业有限公司"/>
      <sheetName val="运输部"/>
      <sheetName val="离职"/>
      <sheetName val="Sheet2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692"/>
  <sheetViews>
    <sheetView tabSelected="1" zoomScale="80" zoomScaleNormal="80" workbookViewId="0">
      <selection activeCell="F6" sqref="F6"/>
    </sheetView>
  </sheetViews>
  <sheetFormatPr defaultColWidth="10.25" defaultRowHeight="14.25"/>
  <cols>
    <col min="1" max="1" width="3.875" style="1" customWidth="1"/>
    <col min="2" max="2" width="16.025" style="1" customWidth="1"/>
    <col min="3" max="3" width="6.75833333333333" style="1" customWidth="1"/>
    <col min="4" max="4" width="4.375" style="1" customWidth="1"/>
    <col min="5" max="5" width="18.8166666666667" style="1" customWidth="1"/>
    <col min="6" max="6" width="12.7916666666667" style="1" customWidth="1"/>
    <col min="7" max="7" width="10.875" style="1" customWidth="1"/>
    <col min="8" max="8" width="8.375" style="1" customWidth="1"/>
    <col min="9" max="9" width="7.125" style="1" customWidth="1"/>
    <col min="10" max="10" width="8.875" style="1" customWidth="1"/>
    <col min="11" max="11" width="7.875" style="1" customWidth="1"/>
    <col min="12" max="12" width="8.125" style="1" customWidth="1"/>
    <col min="13" max="13" width="11.125" style="1" customWidth="1"/>
    <col min="14" max="14" width="8.125" style="1" customWidth="1"/>
    <col min="15" max="15" width="7.875" style="1" customWidth="1"/>
    <col min="16" max="16" width="8.875" style="1" customWidth="1"/>
    <col min="17" max="17" width="2.125" style="1" customWidth="1"/>
    <col min="18" max="18" width="7.875" style="1" customWidth="1"/>
    <col min="19" max="19" width="8.25" style="1" customWidth="1"/>
    <col min="20" max="20" width="9.625" style="1" customWidth="1"/>
    <col min="21" max="21" width="15" style="1" customWidth="1"/>
    <col min="22" max="22" width="6.375" style="1" customWidth="1"/>
    <col min="23" max="16384" width="10.25" style="1"/>
  </cols>
  <sheetData>
    <row r="1" ht="13.5" spans="1:2">
      <c r="A1" s="2" t="s">
        <v>0</v>
      </c>
      <c r="B1" s="2"/>
    </row>
    <row r="2" ht="37.5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5.35" customHeight="1" spans="1:22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5" t="s">
        <v>9</v>
      </c>
      <c r="I3" s="5"/>
      <c r="J3" s="5" t="s">
        <v>10</v>
      </c>
      <c r="K3" s="5"/>
      <c r="L3" s="5"/>
      <c r="M3" s="5"/>
      <c r="N3" s="5" t="s">
        <v>11</v>
      </c>
      <c r="O3" s="5"/>
      <c r="P3" s="5"/>
      <c r="Q3" s="5"/>
      <c r="R3" s="5"/>
      <c r="S3" s="5" t="s">
        <v>12</v>
      </c>
      <c r="T3" s="5" t="s">
        <v>13</v>
      </c>
      <c r="U3" s="5" t="s">
        <v>14</v>
      </c>
      <c r="V3" s="50" t="s">
        <v>15</v>
      </c>
    </row>
    <row r="4" ht="74.85" customHeight="1" spans="1:22">
      <c r="A4" s="8"/>
      <c r="B4" s="9"/>
      <c r="C4" s="9"/>
      <c r="D4" s="9"/>
      <c r="E4" s="10"/>
      <c r="F4" s="10"/>
      <c r="G4" s="10"/>
      <c r="H4" s="9" t="s">
        <v>16</v>
      </c>
      <c r="I4" s="9" t="s">
        <v>17</v>
      </c>
      <c r="J4" s="9" t="s">
        <v>18</v>
      </c>
      <c r="K4" s="9" t="s">
        <v>19</v>
      </c>
      <c r="L4" s="37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9" t="s">
        <v>21</v>
      </c>
      <c r="R4" s="9"/>
      <c r="S4" s="9"/>
      <c r="T4" s="9"/>
      <c r="U4" s="9"/>
      <c r="V4" s="51"/>
    </row>
    <row r="5" ht="16.15" customHeight="1" spans="1:22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38" t="s">
        <v>25</v>
      </c>
      <c r="N5" s="11">
        <v>14</v>
      </c>
      <c r="O5" s="11">
        <v>15</v>
      </c>
      <c r="P5" s="11">
        <v>16</v>
      </c>
      <c r="Q5" s="38" t="s">
        <v>26</v>
      </c>
      <c r="R5" s="38"/>
      <c r="S5" s="11">
        <v>18</v>
      </c>
      <c r="T5" s="38" t="s">
        <v>27</v>
      </c>
      <c r="U5" s="11">
        <v>20</v>
      </c>
      <c r="V5" s="52">
        <v>21</v>
      </c>
    </row>
    <row r="6" ht="24.9" customHeight="1" spans="1:22">
      <c r="A6" s="12">
        <v>1</v>
      </c>
      <c r="B6" s="13" t="s">
        <v>28</v>
      </c>
      <c r="C6" s="14" t="s">
        <v>29</v>
      </c>
      <c r="D6" s="14" t="s">
        <v>30</v>
      </c>
      <c r="E6" s="15" t="s">
        <v>31</v>
      </c>
      <c r="F6" s="16" t="s">
        <v>32</v>
      </c>
      <c r="G6" s="17" t="s">
        <v>33</v>
      </c>
      <c r="H6" s="18">
        <v>6407</v>
      </c>
      <c r="I6" s="18">
        <v>7089</v>
      </c>
      <c r="J6" s="18">
        <f t="shared" ref="J6:J69" si="0">H6*0.16</f>
        <v>1025.12</v>
      </c>
      <c r="K6" s="18">
        <f>I6*0.09</f>
        <v>638.01</v>
      </c>
      <c r="L6" s="18">
        <f>ROUND(H6*0.005,2)</f>
        <v>32.04</v>
      </c>
      <c r="M6" s="39">
        <f t="shared" ref="M6:M41" si="1">J6+K6+L6</f>
        <v>1695.17</v>
      </c>
      <c r="N6" s="18">
        <f>H6*0.08</f>
        <v>512.56</v>
      </c>
      <c r="O6" s="18">
        <f>I6*0.02</f>
        <v>141.78</v>
      </c>
      <c r="P6" s="18">
        <f>L6</f>
        <v>32.04</v>
      </c>
      <c r="Q6" s="39">
        <f>N6+O6+P6</f>
        <v>686.38</v>
      </c>
      <c r="R6" s="39"/>
      <c r="S6" s="53">
        <v>1</v>
      </c>
      <c r="T6" s="18">
        <f t="shared" ref="T6:T69" si="2">M6+Q6</f>
        <v>2381.55</v>
      </c>
      <c r="U6" s="54" t="s">
        <v>34</v>
      </c>
      <c r="V6" s="55">
        <f t="shared" ref="V6:V9" si="3">(MID(U6,8,4)-LEFT(U6,4))*12+RIGHT(U6,2)-MID(U6,5,2)+1</f>
        <v>24</v>
      </c>
    </row>
    <row r="7" ht="24.9" customHeight="1" spans="1:22">
      <c r="A7" s="12">
        <v>2</v>
      </c>
      <c r="B7" s="19" t="s">
        <v>35</v>
      </c>
      <c r="C7" s="20" t="s">
        <v>36</v>
      </c>
      <c r="D7" s="20" t="s">
        <v>37</v>
      </c>
      <c r="E7" s="15" t="s">
        <v>38</v>
      </c>
      <c r="F7" s="21" t="s">
        <v>39</v>
      </c>
      <c r="G7" s="17" t="s">
        <v>40</v>
      </c>
      <c r="H7" s="18">
        <v>6438</v>
      </c>
      <c r="I7" s="18"/>
      <c r="J7" s="18">
        <f>H7*0.16</f>
        <v>1030.08</v>
      </c>
      <c r="K7" s="18"/>
      <c r="L7" s="18"/>
      <c r="M7" s="39">
        <f>J7+K7+L7</f>
        <v>1030.08</v>
      </c>
      <c r="N7" s="40"/>
      <c r="O7" s="40"/>
      <c r="P7" s="40"/>
      <c r="Q7" s="39"/>
      <c r="R7" s="39"/>
      <c r="S7" s="53">
        <v>1</v>
      </c>
      <c r="T7" s="18">
        <f>M7+Q7</f>
        <v>1030.08</v>
      </c>
      <c r="U7" s="56" t="s">
        <v>41</v>
      </c>
      <c r="V7" s="55">
        <f>(MID(U7,8,4)-LEFT(U7,4))*12+RIGHT(U7,2)-MID(U7,5,2)+1</f>
        <v>23</v>
      </c>
    </row>
    <row r="8" ht="24.9" customHeight="1" spans="1:22">
      <c r="A8" s="12">
        <v>3</v>
      </c>
      <c r="B8" s="22"/>
      <c r="C8" s="20" t="s">
        <v>42</v>
      </c>
      <c r="D8" s="20" t="s">
        <v>37</v>
      </c>
      <c r="E8" s="15" t="s">
        <v>43</v>
      </c>
      <c r="F8" s="21" t="s">
        <v>44</v>
      </c>
      <c r="G8" s="17" t="s">
        <v>40</v>
      </c>
      <c r="H8" s="18">
        <v>4563</v>
      </c>
      <c r="I8" s="18"/>
      <c r="J8" s="18">
        <f>H8*0.16</f>
        <v>730.08</v>
      </c>
      <c r="K8" s="18"/>
      <c r="L8" s="18"/>
      <c r="M8" s="39">
        <f>J8+K8+L8</f>
        <v>730.08</v>
      </c>
      <c r="N8" s="41"/>
      <c r="O8" s="41"/>
      <c r="P8" s="41"/>
      <c r="Q8" s="39"/>
      <c r="R8" s="39"/>
      <c r="S8" s="53">
        <v>1</v>
      </c>
      <c r="T8" s="18">
        <f>M8+Q8</f>
        <v>730.08</v>
      </c>
      <c r="U8" s="56" t="s">
        <v>45</v>
      </c>
      <c r="V8" s="55">
        <f>(MID(U8,8,4)-LEFT(U8,4))*12+RIGHT(U8,2)-MID(U8,5,2)+1</f>
        <v>15</v>
      </c>
    </row>
    <row r="9" ht="24.9" customHeight="1" spans="1:22">
      <c r="A9" s="12">
        <v>4</v>
      </c>
      <c r="B9" s="22"/>
      <c r="C9" s="20" t="s">
        <v>46</v>
      </c>
      <c r="D9" s="20" t="s">
        <v>30</v>
      </c>
      <c r="E9" s="15" t="s">
        <v>47</v>
      </c>
      <c r="F9" s="21" t="s">
        <v>48</v>
      </c>
      <c r="G9" s="17" t="s">
        <v>40</v>
      </c>
      <c r="H9" s="18">
        <v>5464</v>
      </c>
      <c r="I9" s="18"/>
      <c r="J9" s="18">
        <f>H9*0.16</f>
        <v>874.24</v>
      </c>
      <c r="K9" s="18"/>
      <c r="L9" s="18"/>
      <c r="M9" s="39">
        <f>J9+K9+L9</f>
        <v>874.24</v>
      </c>
      <c r="N9" s="41"/>
      <c r="O9" s="41"/>
      <c r="P9" s="41"/>
      <c r="Q9" s="39"/>
      <c r="R9" s="39"/>
      <c r="S9" s="53">
        <v>1</v>
      </c>
      <c r="T9" s="18">
        <f>M9+Q9</f>
        <v>874.24</v>
      </c>
      <c r="U9" s="56" t="s">
        <v>45</v>
      </c>
      <c r="V9" s="55">
        <f>(MID(U9,8,4)-LEFT(U9,4))*12+RIGHT(U9,2)-MID(U9,5,2)+1</f>
        <v>15</v>
      </c>
    </row>
    <row r="10" ht="24.9" customHeight="1" spans="1:22">
      <c r="A10" s="12">
        <v>5</v>
      </c>
      <c r="B10" s="22"/>
      <c r="C10" s="20" t="s">
        <v>49</v>
      </c>
      <c r="D10" s="20" t="s">
        <v>37</v>
      </c>
      <c r="E10" s="15" t="s">
        <v>50</v>
      </c>
      <c r="F10" s="21" t="s">
        <v>51</v>
      </c>
      <c r="G10" s="17" t="s">
        <v>40</v>
      </c>
      <c r="H10" s="18">
        <v>6000</v>
      </c>
      <c r="I10" s="18"/>
      <c r="J10" s="18">
        <f>H10*0.16</f>
        <v>960</v>
      </c>
      <c r="K10" s="18"/>
      <c r="L10" s="18"/>
      <c r="M10" s="39">
        <f>J10+K10+L10</f>
        <v>960</v>
      </c>
      <c r="N10" s="41"/>
      <c r="O10" s="41"/>
      <c r="P10" s="41"/>
      <c r="Q10" s="39"/>
      <c r="R10" s="39"/>
      <c r="S10" s="53">
        <v>1</v>
      </c>
      <c r="T10" s="18">
        <f>M10+Q10</f>
        <v>960</v>
      </c>
      <c r="U10" s="56" t="s">
        <v>52</v>
      </c>
      <c r="V10" s="55">
        <f>(MID(U10,8,4)-LEFT(U10,4))*12+RIGHT(U10,2)-MID(U10,5,2)+1-24</f>
        <v>10</v>
      </c>
    </row>
    <row r="11" ht="24.9" customHeight="1" spans="1:22">
      <c r="A11" s="12">
        <v>6</v>
      </c>
      <c r="B11" s="23"/>
      <c r="C11" s="20" t="s">
        <v>53</v>
      </c>
      <c r="D11" s="20" t="s">
        <v>37</v>
      </c>
      <c r="E11" s="15" t="s">
        <v>54</v>
      </c>
      <c r="F11" s="21" t="s">
        <v>55</v>
      </c>
      <c r="G11" s="17" t="s">
        <v>40</v>
      </c>
      <c r="H11" s="18">
        <v>4500</v>
      </c>
      <c r="I11" s="18"/>
      <c r="J11" s="18">
        <f>H11*0.16</f>
        <v>720</v>
      </c>
      <c r="K11" s="18"/>
      <c r="L11" s="18"/>
      <c r="M11" s="39">
        <f>J11+K11+L11</f>
        <v>720</v>
      </c>
      <c r="N11" s="41"/>
      <c r="O11" s="41"/>
      <c r="P11" s="41"/>
      <c r="Q11" s="39"/>
      <c r="R11" s="39"/>
      <c r="S11" s="53">
        <v>1</v>
      </c>
      <c r="T11" s="18">
        <f>M11+Q11</f>
        <v>720</v>
      </c>
      <c r="U11" s="56" t="s">
        <v>56</v>
      </c>
      <c r="V11" s="55">
        <f t="shared" ref="V11:V18" si="4">(MID(U11,8,4)-LEFT(U11,4))*12+RIGHT(U11,2)-MID(U11,5,2)+1</f>
        <v>2</v>
      </c>
    </row>
    <row r="12" ht="24.9" customHeight="1" spans="1:22">
      <c r="A12" s="12">
        <v>7</v>
      </c>
      <c r="B12" s="19" t="s">
        <v>57</v>
      </c>
      <c r="C12" s="20" t="s">
        <v>58</v>
      </c>
      <c r="D12" s="24" t="s">
        <v>30</v>
      </c>
      <c r="E12" s="15" t="s">
        <v>59</v>
      </c>
      <c r="F12" s="21" t="s">
        <v>60</v>
      </c>
      <c r="G12" s="17" t="s">
        <v>40</v>
      </c>
      <c r="H12" s="25">
        <v>4253</v>
      </c>
      <c r="I12" s="42"/>
      <c r="J12" s="43">
        <f>H12*0.16</f>
        <v>680.48</v>
      </c>
      <c r="K12" s="44"/>
      <c r="L12" s="45"/>
      <c r="M12" s="39">
        <f>J12+K12+L12</f>
        <v>680.48</v>
      </c>
      <c r="N12" s="46"/>
      <c r="O12" s="47"/>
      <c r="P12" s="41"/>
      <c r="Q12" s="39"/>
      <c r="R12" s="39"/>
      <c r="S12" s="53">
        <v>1</v>
      </c>
      <c r="T12" s="18">
        <f>M12+Q12</f>
        <v>680.48</v>
      </c>
      <c r="U12" s="56" t="s">
        <v>41</v>
      </c>
      <c r="V12" s="55">
        <f>(MID(U12,8,4)-LEFT(U12,4))*12+RIGHT(U12,2)-MID(U12,5,2)+1</f>
        <v>23</v>
      </c>
    </row>
    <row r="13" ht="24.9" customHeight="1" spans="1:22">
      <c r="A13" s="12">
        <v>8</v>
      </c>
      <c r="B13" s="22"/>
      <c r="C13" s="20" t="s">
        <v>61</v>
      </c>
      <c r="D13" s="20" t="s">
        <v>37</v>
      </c>
      <c r="E13" s="15" t="s">
        <v>62</v>
      </c>
      <c r="F13" s="21" t="s">
        <v>63</v>
      </c>
      <c r="G13" s="17" t="s">
        <v>40</v>
      </c>
      <c r="H13" s="25">
        <v>4253</v>
      </c>
      <c r="I13" s="45"/>
      <c r="J13" s="43">
        <f>H13*0.16</f>
        <v>680.48</v>
      </c>
      <c r="K13" s="44"/>
      <c r="L13" s="45"/>
      <c r="M13" s="39">
        <f>J13+K13+L13</f>
        <v>680.48</v>
      </c>
      <c r="N13" s="46"/>
      <c r="O13" s="47"/>
      <c r="P13" s="41"/>
      <c r="Q13" s="39"/>
      <c r="R13" s="39"/>
      <c r="S13" s="53">
        <v>1</v>
      </c>
      <c r="T13" s="18">
        <f>M13+Q13</f>
        <v>680.48</v>
      </c>
      <c r="U13" s="56" t="s">
        <v>64</v>
      </c>
      <c r="V13" s="55">
        <f>(MID(U13,8,4)-LEFT(U13,4))*12+RIGHT(U13,2)-MID(U13,5,2)+1</f>
        <v>22</v>
      </c>
    </row>
    <row r="14" ht="24.9" customHeight="1" spans="1:22">
      <c r="A14" s="12">
        <v>9</v>
      </c>
      <c r="B14" s="22"/>
      <c r="C14" s="20" t="s">
        <v>65</v>
      </c>
      <c r="D14" s="20" t="s">
        <v>30</v>
      </c>
      <c r="E14" s="15" t="s">
        <v>66</v>
      </c>
      <c r="F14" s="21" t="s">
        <v>67</v>
      </c>
      <c r="G14" s="17" t="s">
        <v>40</v>
      </c>
      <c r="H14" s="25">
        <v>4253</v>
      </c>
      <c r="I14" s="45"/>
      <c r="J14" s="43">
        <f>H14*0.16</f>
        <v>680.48</v>
      </c>
      <c r="K14" s="44"/>
      <c r="L14" s="45"/>
      <c r="M14" s="39">
        <f>J14+K14+L14</f>
        <v>680.48</v>
      </c>
      <c r="N14" s="46"/>
      <c r="O14" s="47"/>
      <c r="P14" s="41"/>
      <c r="Q14" s="39"/>
      <c r="R14" s="39"/>
      <c r="S14" s="53">
        <v>1</v>
      </c>
      <c r="T14" s="18">
        <f>M14+Q14</f>
        <v>680.48</v>
      </c>
      <c r="U14" s="56" t="s">
        <v>64</v>
      </c>
      <c r="V14" s="55">
        <f>(MID(U14,8,4)-LEFT(U14,4))*12+RIGHT(U14,2)-MID(U14,5,2)+1</f>
        <v>22</v>
      </c>
    </row>
    <row r="15" ht="24.9" customHeight="1" spans="1:22">
      <c r="A15" s="12">
        <v>10</v>
      </c>
      <c r="B15" s="22"/>
      <c r="C15" s="20" t="s">
        <v>68</v>
      </c>
      <c r="D15" s="24" t="s">
        <v>37</v>
      </c>
      <c r="E15" s="15" t="s">
        <v>69</v>
      </c>
      <c r="F15" s="21" t="s">
        <v>70</v>
      </c>
      <c r="G15" s="17" t="s">
        <v>40</v>
      </c>
      <c r="H15" s="25">
        <v>4253</v>
      </c>
      <c r="I15" s="42"/>
      <c r="J15" s="43">
        <f>H15*0.16</f>
        <v>680.48</v>
      </c>
      <c r="K15" s="44"/>
      <c r="L15" s="45"/>
      <c r="M15" s="39">
        <f>J15+K15+L15</f>
        <v>680.48</v>
      </c>
      <c r="N15" s="46"/>
      <c r="O15" s="47"/>
      <c r="P15" s="41"/>
      <c r="Q15" s="39"/>
      <c r="R15" s="39"/>
      <c r="S15" s="53">
        <v>1</v>
      </c>
      <c r="T15" s="18">
        <f>M15+Q15</f>
        <v>680.48</v>
      </c>
      <c r="U15" s="56" t="s">
        <v>64</v>
      </c>
      <c r="V15" s="55">
        <f>(MID(U15,8,4)-LEFT(U15,4))*12+RIGHT(U15,2)-MID(U15,5,2)+1</f>
        <v>22</v>
      </c>
    </row>
    <row r="16" ht="24.9" customHeight="1" spans="1:22">
      <c r="A16" s="12">
        <v>11</v>
      </c>
      <c r="B16" s="22"/>
      <c r="C16" s="20" t="s">
        <v>71</v>
      </c>
      <c r="D16" s="20" t="s">
        <v>30</v>
      </c>
      <c r="E16" s="15" t="s">
        <v>72</v>
      </c>
      <c r="F16" s="21" t="s">
        <v>73</v>
      </c>
      <c r="G16" s="17" t="s">
        <v>40</v>
      </c>
      <c r="H16" s="26">
        <v>4253</v>
      </c>
      <c r="I16" s="45"/>
      <c r="J16" s="43">
        <f>H16*0.16</f>
        <v>680.48</v>
      </c>
      <c r="K16" s="44"/>
      <c r="L16" s="45"/>
      <c r="M16" s="39">
        <f>J16+K16+L16</f>
        <v>680.48</v>
      </c>
      <c r="N16" s="46"/>
      <c r="O16" s="47"/>
      <c r="P16" s="41"/>
      <c r="Q16" s="39"/>
      <c r="R16" s="39"/>
      <c r="S16" s="53">
        <v>1</v>
      </c>
      <c r="T16" s="18">
        <f>M16+Q16</f>
        <v>680.48</v>
      </c>
      <c r="U16" s="56" t="s">
        <v>41</v>
      </c>
      <c r="V16" s="55">
        <f>(MID(U16,8,4)-LEFT(U16,4))*12+RIGHT(U16,2)-MID(U16,5,2)+1</f>
        <v>23</v>
      </c>
    </row>
    <row r="17" ht="24.9" customHeight="1" spans="1:22">
      <c r="A17" s="12">
        <v>12</v>
      </c>
      <c r="B17" s="19" t="s">
        <v>74</v>
      </c>
      <c r="C17" s="20" t="s">
        <v>75</v>
      </c>
      <c r="D17" s="20" t="s">
        <v>37</v>
      </c>
      <c r="E17" s="15" t="s">
        <v>76</v>
      </c>
      <c r="F17" s="21" t="s">
        <v>77</v>
      </c>
      <c r="G17" s="17" t="s">
        <v>40</v>
      </c>
      <c r="H17" s="25">
        <v>4253</v>
      </c>
      <c r="I17" s="45"/>
      <c r="J17" s="43">
        <f>H17*0.16</f>
        <v>680.48</v>
      </c>
      <c r="K17" s="44"/>
      <c r="L17" s="45"/>
      <c r="M17" s="39">
        <f>J17+K17+L17</f>
        <v>680.48</v>
      </c>
      <c r="N17" s="46"/>
      <c r="O17" s="47"/>
      <c r="P17" s="41"/>
      <c r="Q17" s="39"/>
      <c r="R17" s="39"/>
      <c r="S17" s="53">
        <v>1</v>
      </c>
      <c r="T17" s="18">
        <f>M17+Q17</f>
        <v>680.48</v>
      </c>
      <c r="U17" s="56" t="s">
        <v>41</v>
      </c>
      <c r="V17" s="55">
        <f>(MID(U17,8,4)-LEFT(U17,4))*12+RIGHT(U17,2)-MID(U17,5,2)+1</f>
        <v>23</v>
      </c>
    </row>
    <row r="18" ht="24.9" customHeight="1" spans="1:22">
      <c r="A18" s="12">
        <v>13</v>
      </c>
      <c r="B18" s="22"/>
      <c r="C18" s="20" t="s">
        <v>78</v>
      </c>
      <c r="D18" s="20" t="s">
        <v>30</v>
      </c>
      <c r="E18" s="27" t="s">
        <v>79</v>
      </c>
      <c r="F18" s="21" t="s">
        <v>80</v>
      </c>
      <c r="G18" s="28" t="s">
        <v>40</v>
      </c>
      <c r="H18" s="25">
        <v>4253</v>
      </c>
      <c r="I18" s="48"/>
      <c r="J18" s="18">
        <f>H18*0.16</f>
        <v>680.48</v>
      </c>
      <c r="K18" s="48"/>
      <c r="L18" s="48"/>
      <c r="M18" s="39">
        <f>J18+K18+L18</f>
        <v>680.48</v>
      </c>
      <c r="N18" s="48"/>
      <c r="O18" s="48"/>
      <c r="P18" s="48"/>
      <c r="Q18" s="39"/>
      <c r="R18" s="39"/>
      <c r="S18" s="53">
        <v>1</v>
      </c>
      <c r="T18" s="18">
        <f>M18+Q18</f>
        <v>680.48</v>
      </c>
      <c r="U18" s="56" t="s">
        <v>64</v>
      </c>
      <c r="V18" s="55">
        <f>(MID(U18,8,4)-LEFT(U18,4))*12+RIGHT(U18,2)-MID(U18,5,2)+1</f>
        <v>22</v>
      </c>
    </row>
    <row r="19" ht="24.9" customHeight="1" spans="1:22">
      <c r="A19" s="12">
        <v>14</v>
      </c>
      <c r="B19" s="20" t="s">
        <v>81</v>
      </c>
      <c r="C19" s="20" t="s">
        <v>82</v>
      </c>
      <c r="D19" s="24" t="s">
        <v>37</v>
      </c>
      <c r="E19" s="15" t="s">
        <v>83</v>
      </c>
      <c r="F19" s="27" t="s">
        <v>84</v>
      </c>
      <c r="G19" s="17" t="s">
        <v>40</v>
      </c>
      <c r="H19" s="29">
        <v>4253</v>
      </c>
      <c r="I19" s="42"/>
      <c r="J19" s="43">
        <f>H19*0.16</f>
        <v>680.48</v>
      </c>
      <c r="K19" s="44"/>
      <c r="L19" s="45"/>
      <c r="M19" s="39">
        <f>J19+K19+L19</f>
        <v>680.48</v>
      </c>
      <c r="N19" s="46"/>
      <c r="O19" s="47"/>
      <c r="P19" s="41"/>
      <c r="Q19" s="39"/>
      <c r="R19" s="39"/>
      <c r="S19" s="53">
        <v>1</v>
      </c>
      <c r="T19" s="18">
        <f>M19+Q19</f>
        <v>680.48</v>
      </c>
      <c r="U19" s="56" t="s">
        <v>85</v>
      </c>
      <c r="V19" s="55">
        <f>(MID(U19,8,4)-LEFT(U19,4))*12+RIGHT(U19,2)-MID(U19,5,2)+1-4</f>
        <v>29</v>
      </c>
    </row>
    <row r="20" ht="24.9" customHeight="1" spans="1:22">
      <c r="A20" s="12">
        <v>15</v>
      </c>
      <c r="B20" s="20"/>
      <c r="C20" s="20" t="s">
        <v>86</v>
      </c>
      <c r="D20" s="20" t="s">
        <v>30</v>
      </c>
      <c r="E20" s="15" t="s">
        <v>87</v>
      </c>
      <c r="F20" s="27" t="s">
        <v>88</v>
      </c>
      <c r="G20" s="17" t="s">
        <v>40</v>
      </c>
      <c r="H20" s="29">
        <v>5000</v>
      </c>
      <c r="I20" s="45"/>
      <c r="J20" s="43">
        <f>H20*0.16</f>
        <v>800</v>
      </c>
      <c r="K20" s="44"/>
      <c r="L20" s="45"/>
      <c r="M20" s="39">
        <f>J20+K20+L20</f>
        <v>800</v>
      </c>
      <c r="N20" s="46"/>
      <c r="O20" s="47"/>
      <c r="P20" s="41"/>
      <c r="Q20" s="39"/>
      <c r="R20" s="39"/>
      <c r="S20" s="53">
        <v>1</v>
      </c>
      <c r="T20" s="18">
        <f>M20+Q20</f>
        <v>800</v>
      </c>
      <c r="U20" s="56" t="s">
        <v>89</v>
      </c>
      <c r="V20" s="55">
        <f>(MID(U20,8,4)-LEFT(U20,4))*12+RIGHT(U20,2)-MID(U20,5,2)+1-1</f>
        <v>20</v>
      </c>
    </row>
    <row r="21" ht="24.9" customHeight="1" spans="1:22">
      <c r="A21" s="12">
        <v>16</v>
      </c>
      <c r="B21" s="30" t="s">
        <v>90</v>
      </c>
      <c r="C21" s="20" t="s">
        <v>91</v>
      </c>
      <c r="D21" s="20" t="s">
        <v>37</v>
      </c>
      <c r="E21" s="15" t="s">
        <v>92</v>
      </c>
      <c r="F21" s="16" t="s">
        <v>93</v>
      </c>
      <c r="G21" s="17" t="s">
        <v>40</v>
      </c>
      <c r="H21" s="29">
        <v>4444</v>
      </c>
      <c r="I21" s="45"/>
      <c r="J21" s="43">
        <f>H21*0.16</f>
        <v>711.04</v>
      </c>
      <c r="K21" s="44"/>
      <c r="L21" s="45"/>
      <c r="M21" s="39">
        <f>J21+K21+L21</f>
        <v>711.04</v>
      </c>
      <c r="N21" s="46"/>
      <c r="O21" s="47"/>
      <c r="P21" s="41"/>
      <c r="Q21" s="39"/>
      <c r="R21" s="39"/>
      <c r="S21" s="53">
        <v>1</v>
      </c>
      <c r="T21" s="18">
        <f>M21+Q21</f>
        <v>711.04</v>
      </c>
      <c r="U21" s="56" t="s">
        <v>94</v>
      </c>
      <c r="V21" s="55">
        <f t="shared" ref="V21:V37" si="5">(MID(U21,8,4)-LEFT(U21,4))*12+RIGHT(U21,2)-MID(U21,5,2)+1</f>
        <v>28</v>
      </c>
    </row>
    <row r="22" ht="24.9" customHeight="1" spans="1:22">
      <c r="A22" s="12">
        <v>17</v>
      </c>
      <c r="B22" s="31"/>
      <c r="C22" s="20" t="s">
        <v>95</v>
      </c>
      <c r="D22" s="24" t="s">
        <v>30</v>
      </c>
      <c r="E22" s="15" t="s">
        <v>96</v>
      </c>
      <c r="F22" s="21" t="s">
        <v>97</v>
      </c>
      <c r="G22" s="17" t="s">
        <v>40</v>
      </c>
      <c r="H22" s="29">
        <v>4987</v>
      </c>
      <c r="I22" s="42"/>
      <c r="J22" s="43">
        <f>H22*0.16</f>
        <v>797.92</v>
      </c>
      <c r="K22" s="44"/>
      <c r="L22" s="45"/>
      <c r="M22" s="39">
        <f>J22+K22+L22</f>
        <v>797.92</v>
      </c>
      <c r="N22" s="46"/>
      <c r="O22" s="47"/>
      <c r="P22" s="41"/>
      <c r="Q22" s="39"/>
      <c r="R22" s="39"/>
      <c r="S22" s="53">
        <v>1</v>
      </c>
      <c r="T22" s="18">
        <f>M22+Q22</f>
        <v>797.92</v>
      </c>
      <c r="U22" s="56" t="s">
        <v>94</v>
      </c>
      <c r="V22" s="55">
        <f>(MID(U22,8,4)-LEFT(U22,4))*12+RIGHT(U22,2)-MID(U22,5,2)+1</f>
        <v>28</v>
      </c>
    </row>
    <row r="23" ht="24.9" customHeight="1" spans="1:22">
      <c r="A23" s="12">
        <v>18</v>
      </c>
      <c r="B23" s="31"/>
      <c r="C23" s="20" t="s">
        <v>98</v>
      </c>
      <c r="D23" s="20" t="s">
        <v>37</v>
      </c>
      <c r="E23" s="15" t="s">
        <v>99</v>
      </c>
      <c r="F23" s="32" t="s">
        <v>100</v>
      </c>
      <c r="G23" s="17" t="s">
        <v>40</v>
      </c>
      <c r="H23" s="25">
        <v>6032</v>
      </c>
      <c r="I23" s="45"/>
      <c r="J23" s="43">
        <f>H23*0.16</f>
        <v>965.12</v>
      </c>
      <c r="K23" s="44"/>
      <c r="L23" s="45"/>
      <c r="M23" s="39">
        <f>J23+K23+L23</f>
        <v>965.12</v>
      </c>
      <c r="N23" s="46"/>
      <c r="O23" s="47"/>
      <c r="P23" s="41"/>
      <c r="Q23" s="39"/>
      <c r="R23" s="39"/>
      <c r="S23" s="53">
        <v>1</v>
      </c>
      <c r="T23" s="18">
        <f>M23+Q23</f>
        <v>965.12</v>
      </c>
      <c r="U23" s="56" t="s">
        <v>64</v>
      </c>
      <c r="V23" s="55">
        <f>(MID(U23,8,4)-LEFT(U23,4))*12+RIGHT(U23,2)-MID(U23,5,2)+1</f>
        <v>22</v>
      </c>
    </row>
    <row r="24" ht="24.9" customHeight="1" spans="1:22">
      <c r="A24" s="12">
        <v>19</v>
      </c>
      <c r="B24" s="31"/>
      <c r="C24" s="20" t="s">
        <v>101</v>
      </c>
      <c r="D24" s="20" t="s">
        <v>30</v>
      </c>
      <c r="E24" s="15" t="s">
        <v>102</v>
      </c>
      <c r="F24" s="32" t="s">
        <v>103</v>
      </c>
      <c r="G24" s="17" t="s">
        <v>40</v>
      </c>
      <c r="H24" s="29">
        <v>4892</v>
      </c>
      <c r="I24" s="45"/>
      <c r="J24" s="43">
        <f>H24*0.16</f>
        <v>782.72</v>
      </c>
      <c r="K24" s="44"/>
      <c r="L24" s="45"/>
      <c r="M24" s="39">
        <f>J24+K24+L24</f>
        <v>782.72</v>
      </c>
      <c r="N24" s="46"/>
      <c r="O24" s="47"/>
      <c r="P24" s="41"/>
      <c r="Q24" s="39"/>
      <c r="R24" s="39"/>
      <c r="S24" s="53">
        <v>1</v>
      </c>
      <c r="T24" s="18">
        <f>M24+Q24</f>
        <v>782.72</v>
      </c>
      <c r="U24" s="56" t="s">
        <v>89</v>
      </c>
      <c r="V24" s="55">
        <f>(MID(U24,8,4)-LEFT(U24,4))*12+RIGHT(U24,2)-MID(U24,5,2)+1</f>
        <v>21</v>
      </c>
    </row>
    <row r="25" ht="24.9" customHeight="1" spans="1:22">
      <c r="A25" s="12">
        <v>20</v>
      </c>
      <c r="B25" s="31"/>
      <c r="C25" s="20" t="s">
        <v>104</v>
      </c>
      <c r="D25" s="24" t="s">
        <v>30</v>
      </c>
      <c r="E25" s="15" t="s">
        <v>96</v>
      </c>
      <c r="F25" s="32" t="s">
        <v>105</v>
      </c>
      <c r="G25" s="17" t="s">
        <v>40</v>
      </c>
      <c r="H25" s="29">
        <v>4556</v>
      </c>
      <c r="I25" s="42"/>
      <c r="J25" s="43">
        <f>H25*0.16</f>
        <v>728.96</v>
      </c>
      <c r="K25" s="44"/>
      <c r="L25" s="45"/>
      <c r="M25" s="39">
        <f>J25+K25+L25</f>
        <v>728.96</v>
      </c>
      <c r="N25" s="46"/>
      <c r="O25" s="47"/>
      <c r="P25" s="41"/>
      <c r="Q25" s="39"/>
      <c r="R25" s="39"/>
      <c r="S25" s="53">
        <v>1</v>
      </c>
      <c r="T25" s="18">
        <f>M25+Q25</f>
        <v>728.96</v>
      </c>
      <c r="U25" s="56" t="s">
        <v>89</v>
      </c>
      <c r="V25" s="55">
        <f>(MID(U25,8,4)-LEFT(U25,4))*12+RIGHT(U25,2)-MID(U25,5,2)+1</f>
        <v>21</v>
      </c>
    </row>
    <row r="26" ht="24.9" customHeight="1" spans="1:22">
      <c r="A26" s="12">
        <v>21</v>
      </c>
      <c r="B26" s="31"/>
      <c r="C26" s="20" t="s">
        <v>106</v>
      </c>
      <c r="D26" s="20" t="s">
        <v>30</v>
      </c>
      <c r="E26" s="15" t="s">
        <v>107</v>
      </c>
      <c r="F26" s="21" t="s">
        <v>108</v>
      </c>
      <c r="G26" s="17" t="s">
        <v>40</v>
      </c>
      <c r="H26" s="29">
        <v>4958</v>
      </c>
      <c r="I26" s="45"/>
      <c r="J26" s="43">
        <f>H26*0.16</f>
        <v>793.28</v>
      </c>
      <c r="K26" s="44"/>
      <c r="L26" s="45"/>
      <c r="M26" s="39">
        <f>J26+K26+L26</f>
        <v>793.28</v>
      </c>
      <c r="N26" s="46"/>
      <c r="O26" s="47"/>
      <c r="P26" s="41"/>
      <c r="Q26" s="39"/>
      <c r="R26" s="39"/>
      <c r="S26" s="53">
        <v>1</v>
      </c>
      <c r="T26" s="18">
        <f>M26+Q26</f>
        <v>793.28</v>
      </c>
      <c r="U26" s="56" t="s">
        <v>89</v>
      </c>
      <c r="V26" s="55">
        <f>(MID(U26,8,4)-LEFT(U26,4))*12+RIGHT(U26,2)-MID(U26,5,2)+1</f>
        <v>21</v>
      </c>
    </row>
    <row r="27" ht="24.9" customHeight="1" spans="1:22">
      <c r="A27" s="12">
        <v>22</v>
      </c>
      <c r="B27" s="31"/>
      <c r="C27" s="20" t="s">
        <v>109</v>
      </c>
      <c r="D27" s="20" t="s">
        <v>30</v>
      </c>
      <c r="E27" s="15" t="s">
        <v>110</v>
      </c>
      <c r="F27" s="32" t="s">
        <v>111</v>
      </c>
      <c r="G27" s="17" t="s">
        <v>40</v>
      </c>
      <c r="H27" s="29">
        <v>4967</v>
      </c>
      <c r="I27" s="43"/>
      <c r="J27" s="43">
        <f>H27*0.16</f>
        <v>794.72</v>
      </c>
      <c r="K27" s="44"/>
      <c r="L27" s="45"/>
      <c r="M27" s="39">
        <f>J27+K27+L27</f>
        <v>794.72</v>
      </c>
      <c r="N27" s="46"/>
      <c r="O27" s="47"/>
      <c r="P27" s="41"/>
      <c r="Q27" s="39"/>
      <c r="R27" s="39"/>
      <c r="S27" s="53">
        <v>1</v>
      </c>
      <c r="T27" s="18">
        <f>M27+Q27</f>
        <v>794.72</v>
      </c>
      <c r="U27" s="56" t="s">
        <v>112</v>
      </c>
      <c r="V27" s="55">
        <f>(MID(U27,8,4)-LEFT(U27,4))*12+RIGHT(U27,2)-MID(U27,5,2)+1</f>
        <v>16</v>
      </c>
    </row>
    <row r="28" ht="24.9" customHeight="1" spans="1:22">
      <c r="A28" s="12">
        <v>23</v>
      </c>
      <c r="B28" s="31"/>
      <c r="C28" s="20" t="s">
        <v>113</v>
      </c>
      <c r="D28" s="20" t="s">
        <v>37</v>
      </c>
      <c r="E28" s="15" t="s">
        <v>114</v>
      </c>
      <c r="F28" s="32" t="s">
        <v>115</v>
      </c>
      <c r="G28" s="17" t="s">
        <v>40</v>
      </c>
      <c r="H28" s="29">
        <v>4696</v>
      </c>
      <c r="I28" s="43"/>
      <c r="J28" s="43">
        <f>H28*0.16</f>
        <v>751.36</v>
      </c>
      <c r="K28" s="44"/>
      <c r="L28" s="45"/>
      <c r="M28" s="39">
        <f>J28+K28+L28</f>
        <v>751.36</v>
      </c>
      <c r="N28" s="46"/>
      <c r="O28" s="47"/>
      <c r="P28" s="41"/>
      <c r="Q28" s="39"/>
      <c r="R28" s="39"/>
      <c r="S28" s="53">
        <v>1</v>
      </c>
      <c r="T28" s="18">
        <f>M28+Q28</f>
        <v>751.36</v>
      </c>
      <c r="U28" s="56" t="s">
        <v>112</v>
      </c>
      <c r="V28" s="55">
        <f>(MID(U28,8,4)-LEFT(U28,4))*12+RIGHT(U28,2)-MID(U28,5,2)+1</f>
        <v>16</v>
      </c>
    </row>
    <row r="29" ht="24.9" customHeight="1" spans="1:22">
      <c r="A29" s="12">
        <v>24</v>
      </c>
      <c r="B29" s="31"/>
      <c r="C29" s="23" t="s">
        <v>116</v>
      </c>
      <c r="D29" s="24" t="s">
        <v>30</v>
      </c>
      <c r="E29" s="15" t="s">
        <v>117</v>
      </c>
      <c r="F29" s="32" t="s">
        <v>118</v>
      </c>
      <c r="G29" s="17" t="s">
        <v>40</v>
      </c>
      <c r="H29" s="29">
        <v>4564</v>
      </c>
      <c r="I29" s="43"/>
      <c r="J29" s="43">
        <f>H29*0.16</f>
        <v>730.24</v>
      </c>
      <c r="K29" s="44"/>
      <c r="L29" s="45"/>
      <c r="M29" s="39">
        <f>J29+K29+L29</f>
        <v>730.24</v>
      </c>
      <c r="N29" s="46"/>
      <c r="O29" s="47"/>
      <c r="P29" s="41"/>
      <c r="Q29" s="39"/>
      <c r="R29" s="39"/>
      <c r="S29" s="53">
        <v>1</v>
      </c>
      <c r="T29" s="18">
        <f>M29+Q29</f>
        <v>730.24</v>
      </c>
      <c r="U29" s="56" t="s">
        <v>119</v>
      </c>
      <c r="V29" s="55">
        <f>(MID(U29,8,4)-LEFT(U29,4))*12+RIGHT(U29,2)-MID(U29,5,2)+1</f>
        <v>12</v>
      </c>
    </row>
    <row r="30" ht="24.9" customHeight="1" spans="1:22">
      <c r="A30" s="12">
        <v>25</v>
      </c>
      <c r="B30" s="22"/>
      <c r="C30" s="20" t="s">
        <v>120</v>
      </c>
      <c r="D30" s="20" t="s">
        <v>30</v>
      </c>
      <c r="E30" s="27" t="s">
        <v>121</v>
      </c>
      <c r="F30" s="21" t="s">
        <v>122</v>
      </c>
      <c r="G30" s="28" t="s">
        <v>40</v>
      </c>
      <c r="H30" s="25">
        <v>4253</v>
      </c>
      <c r="I30" s="48"/>
      <c r="J30" s="18">
        <f>H30*0.16</f>
        <v>680.48</v>
      </c>
      <c r="K30" s="48"/>
      <c r="L30" s="48"/>
      <c r="M30" s="39">
        <f>J30+K30+L30</f>
        <v>680.48</v>
      </c>
      <c r="N30" s="48"/>
      <c r="O30" s="48"/>
      <c r="P30" s="48"/>
      <c r="Q30" s="39"/>
      <c r="R30" s="39"/>
      <c r="S30" s="53">
        <v>1</v>
      </c>
      <c r="T30" s="18">
        <f>M30+Q30</f>
        <v>680.48</v>
      </c>
      <c r="U30" s="56" t="s">
        <v>64</v>
      </c>
      <c r="V30" s="55">
        <f>(MID(U30,8,4)-LEFT(U30,4))*12+RIGHT(U30,2)-MID(U30,5,2)+1</f>
        <v>22</v>
      </c>
    </row>
    <row r="31" ht="24.9" customHeight="1" spans="1:22">
      <c r="A31" s="12">
        <v>26</v>
      </c>
      <c r="B31" s="19" t="s">
        <v>123</v>
      </c>
      <c r="C31" s="23" t="s">
        <v>124</v>
      </c>
      <c r="D31" s="23" t="s">
        <v>30</v>
      </c>
      <c r="E31" s="15" t="s">
        <v>125</v>
      </c>
      <c r="F31" s="27" t="s">
        <v>126</v>
      </c>
      <c r="G31" s="17" t="s">
        <v>40</v>
      </c>
      <c r="H31" s="33">
        <v>4253</v>
      </c>
      <c r="I31" s="49"/>
      <c r="J31" s="43">
        <f>H31*0.16</f>
        <v>680.48</v>
      </c>
      <c r="K31" s="44"/>
      <c r="L31" s="45"/>
      <c r="M31" s="39">
        <f>J31+K31+L31</f>
        <v>680.48</v>
      </c>
      <c r="N31" s="46"/>
      <c r="O31" s="47"/>
      <c r="P31" s="41"/>
      <c r="Q31" s="39"/>
      <c r="R31" s="39"/>
      <c r="S31" s="53">
        <v>1</v>
      </c>
      <c r="T31" s="18">
        <f>M31+Q31</f>
        <v>680.48</v>
      </c>
      <c r="U31" s="56" t="s">
        <v>127</v>
      </c>
      <c r="V31" s="55">
        <f>(MID(U31,8,4)-LEFT(U31,4))*12+RIGHT(U31,2)-MID(U31,5,2)+1</f>
        <v>20</v>
      </c>
    </row>
    <row r="32" ht="24.9" customHeight="1" spans="1:22">
      <c r="A32" s="12">
        <v>27</v>
      </c>
      <c r="B32" s="23"/>
      <c r="C32" s="20" t="s">
        <v>128</v>
      </c>
      <c r="D32" s="20" t="s">
        <v>37</v>
      </c>
      <c r="E32" s="15" t="s">
        <v>129</v>
      </c>
      <c r="F32" s="27" t="s">
        <v>130</v>
      </c>
      <c r="G32" s="17" t="s">
        <v>40</v>
      </c>
      <c r="H32" s="33">
        <v>4253</v>
      </c>
      <c r="I32" s="49"/>
      <c r="J32" s="43">
        <f>H32*0.16</f>
        <v>680.48</v>
      </c>
      <c r="K32" s="44"/>
      <c r="L32" s="45"/>
      <c r="M32" s="39">
        <f>J32+K32+L32</f>
        <v>680.48</v>
      </c>
      <c r="N32" s="46"/>
      <c r="O32" s="47"/>
      <c r="P32" s="41"/>
      <c r="Q32" s="39"/>
      <c r="R32" s="39"/>
      <c r="S32" s="53">
        <v>1</v>
      </c>
      <c r="T32" s="18">
        <f>M32+Q32</f>
        <v>680.48</v>
      </c>
      <c r="U32" s="56" t="s">
        <v>131</v>
      </c>
      <c r="V32" s="55">
        <f>(MID(U32,8,4)-LEFT(U32,4))*12+RIGHT(U32,2)-MID(U32,5,2)+1</f>
        <v>5</v>
      </c>
    </row>
    <row r="33" ht="24.9" customHeight="1" spans="1:22">
      <c r="A33" s="12">
        <v>28</v>
      </c>
      <c r="B33" s="19" t="s">
        <v>132</v>
      </c>
      <c r="C33" s="20" t="s">
        <v>133</v>
      </c>
      <c r="D33" s="20" t="s">
        <v>37</v>
      </c>
      <c r="E33" s="15" t="s">
        <v>134</v>
      </c>
      <c r="F33" s="21" t="s">
        <v>135</v>
      </c>
      <c r="G33" s="17" t="s">
        <v>40</v>
      </c>
      <c r="H33" s="25">
        <v>4253</v>
      </c>
      <c r="I33" s="45"/>
      <c r="J33" s="43">
        <f>H33*0.16</f>
        <v>680.48</v>
      </c>
      <c r="K33" s="44"/>
      <c r="L33" s="45"/>
      <c r="M33" s="39">
        <f>J33+K33+L33</f>
        <v>680.48</v>
      </c>
      <c r="N33" s="41"/>
      <c r="O33" s="41"/>
      <c r="P33" s="41"/>
      <c r="Q33" s="39"/>
      <c r="R33" s="39"/>
      <c r="S33" s="53">
        <v>1</v>
      </c>
      <c r="T33" s="18">
        <f>M33+Q33</f>
        <v>680.48</v>
      </c>
      <c r="U33" s="56" t="s">
        <v>89</v>
      </c>
      <c r="V33" s="55">
        <f>(MID(U33,8,4)-LEFT(U33,4))*12+RIGHT(U33,2)-MID(U33,5,2)+1</f>
        <v>21</v>
      </c>
    </row>
    <row r="34" ht="24.9" customHeight="1" spans="1:22">
      <c r="A34" s="12">
        <v>29</v>
      </c>
      <c r="B34" s="22"/>
      <c r="C34" s="20" t="s">
        <v>136</v>
      </c>
      <c r="D34" s="20" t="s">
        <v>37</v>
      </c>
      <c r="E34" s="15" t="s">
        <v>137</v>
      </c>
      <c r="F34" s="21" t="s">
        <v>138</v>
      </c>
      <c r="G34" s="17" t="s">
        <v>40</v>
      </c>
      <c r="H34" s="25">
        <v>4253</v>
      </c>
      <c r="I34" s="45"/>
      <c r="J34" s="43">
        <f>H34*0.16</f>
        <v>680.48</v>
      </c>
      <c r="K34" s="44"/>
      <c r="L34" s="45"/>
      <c r="M34" s="39">
        <f>J34+K34+L34</f>
        <v>680.48</v>
      </c>
      <c r="N34" s="41"/>
      <c r="O34" s="41"/>
      <c r="P34" s="41"/>
      <c r="Q34" s="39"/>
      <c r="R34" s="39"/>
      <c r="S34" s="53">
        <v>1</v>
      </c>
      <c r="T34" s="18">
        <f>M34+Q34</f>
        <v>680.48</v>
      </c>
      <c r="U34" s="56" t="s">
        <v>89</v>
      </c>
      <c r="V34" s="55">
        <f>(MID(U34,8,4)-LEFT(U34,4))*12+RIGHT(U34,2)-MID(U34,5,2)+1</f>
        <v>21</v>
      </c>
    </row>
    <row r="35" ht="24.9" customHeight="1" spans="1:22">
      <c r="A35" s="12">
        <v>30</v>
      </c>
      <c r="B35" s="22"/>
      <c r="C35" s="20" t="s">
        <v>139</v>
      </c>
      <c r="D35" s="20" t="s">
        <v>30</v>
      </c>
      <c r="E35" s="15" t="s">
        <v>140</v>
      </c>
      <c r="F35" s="21" t="s">
        <v>141</v>
      </c>
      <c r="G35" s="17" t="s">
        <v>40</v>
      </c>
      <c r="H35" s="25">
        <v>4253</v>
      </c>
      <c r="I35" s="45"/>
      <c r="J35" s="43">
        <f>H35*0.16</f>
        <v>680.48</v>
      </c>
      <c r="K35" s="44"/>
      <c r="L35" s="45"/>
      <c r="M35" s="39">
        <f>J35+K35+L35</f>
        <v>680.48</v>
      </c>
      <c r="N35" s="41"/>
      <c r="O35" s="41"/>
      <c r="P35" s="41"/>
      <c r="Q35" s="39"/>
      <c r="R35" s="39"/>
      <c r="S35" s="53">
        <v>1</v>
      </c>
      <c r="T35" s="18">
        <f>M35+Q35</f>
        <v>680.48</v>
      </c>
      <c r="U35" s="56" t="s">
        <v>119</v>
      </c>
      <c r="V35" s="55">
        <f>(MID(U35,8,4)-LEFT(U35,4))*12+RIGHT(U35,2)-MID(U35,5,2)+1</f>
        <v>12</v>
      </c>
    </row>
    <row r="36" ht="24.9" customHeight="1" spans="1:22">
      <c r="A36" s="12">
        <v>31</v>
      </c>
      <c r="B36" s="23"/>
      <c r="C36" s="20" t="s">
        <v>142</v>
      </c>
      <c r="D36" s="20" t="s">
        <v>30</v>
      </c>
      <c r="E36" s="15" t="s">
        <v>143</v>
      </c>
      <c r="F36" s="21" t="s">
        <v>144</v>
      </c>
      <c r="G36" s="17" t="s">
        <v>40</v>
      </c>
      <c r="H36" s="25">
        <v>4253</v>
      </c>
      <c r="I36" s="45"/>
      <c r="J36" s="43">
        <f>H36*0.16</f>
        <v>680.48</v>
      </c>
      <c r="K36" s="44"/>
      <c r="L36" s="45"/>
      <c r="M36" s="39">
        <f>J36+K36+L36</f>
        <v>680.48</v>
      </c>
      <c r="N36" s="41"/>
      <c r="O36" s="41"/>
      <c r="P36" s="41"/>
      <c r="Q36" s="39"/>
      <c r="R36" s="39"/>
      <c r="S36" s="53">
        <v>1</v>
      </c>
      <c r="T36" s="18">
        <f>M36+Q36</f>
        <v>680.48</v>
      </c>
      <c r="U36" s="56" t="s">
        <v>119</v>
      </c>
      <c r="V36" s="55">
        <f>(MID(U36,8,4)-LEFT(U36,4))*12+RIGHT(U36,2)-MID(U36,5,2)+1</f>
        <v>12</v>
      </c>
    </row>
    <row r="37" ht="24.9" customHeight="1" spans="1:22">
      <c r="A37" s="12">
        <v>32</v>
      </c>
      <c r="B37" s="22" t="s">
        <v>145</v>
      </c>
      <c r="C37" s="20" t="s">
        <v>146</v>
      </c>
      <c r="D37" s="20" t="s">
        <v>37</v>
      </c>
      <c r="E37" s="15" t="s">
        <v>147</v>
      </c>
      <c r="F37" s="21" t="s">
        <v>148</v>
      </c>
      <c r="G37" s="17" t="s">
        <v>40</v>
      </c>
      <c r="H37" s="34">
        <v>5000</v>
      </c>
      <c r="I37" s="45"/>
      <c r="J37" s="43">
        <f>H37*0.16</f>
        <v>800</v>
      </c>
      <c r="K37" s="44"/>
      <c r="L37" s="45"/>
      <c r="M37" s="39">
        <f>J37+K37+L37</f>
        <v>800</v>
      </c>
      <c r="N37" s="41"/>
      <c r="O37" s="41"/>
      <c r="P37" s="41"/>
      <c r="Q37" s="39"/>
      <c r="R37" s="39"/>
      <c r="S37" s="53">
        <v>1</v>
      </c>
      <c r="T37" s="18">
        <f>M37+Q37</f>
        <v>800</v>
      </c>
      <c r="U37" s="56" t="s">
        <v>149</v>
      </c>
      <c r="V37" s="55">
        <f>(MID(U37,8,4)-LEFT(U37,4))*12+RIGHT(U37,2)-MID(U37,5,2)+1</f>
        <v>14</v>
      </c>
    </row>
    <row r="38" ht="24.9" customHeight="1" spans="1:22">
      <c r="A38" s="12">
        <v>33</v>
      </c>
      <c r="B38" s="23"/>
      <c r="C38" s="20" t="s">
        <v>150</v>
      </c>
      <c r="D38" s="20" t="s">
        <v>37</v>
      </c>
      <c r="E38" s="15" t="s">
        <v>151</v>
      </c>
      <c r="F38" s="21" t="s">
        <v>152</v>
      </c>
      <c r="G38" s="17" t="s">
        <v>40</v>
      </c>
      <c r="H38" s="34">
        <v>6000</v>
      </c>
      <c r="I38" s="45"/>
      <c r="J38" s="43">
        <f>H38*0.16</f>
        <v>960</v>
      </c>
      <c r="K38" s="44"/>
      <c r="L38" s="45"/>
      <c r="M38" s="39">
        <f>J38+K38+L38</f>
        <v>960</v>
      </c>
      <c r="N38" s="41"/>
      <c r="O38" s="41"/>
      <c r="P38" s="41"/>
      <c r="Q38" s="39"/>
      <c r="R38" s="39"/>
      <c r="S38" s="53">
        <v>1</v>
      </c>
      <c r="T38" s="18">
        <f>M38+Q38</f>
        <v>960</v>
      </c>
      <c r="U38" s="56" t="s">
        <v>153</v>
      </c>
      <c r="V38" s="55">
        <f>(MID(U38,8,4)-LEFT(U38,4))*12+RIGHT(U38,2)-MID(U38,5,2)+1-4</f>
        <v>14</v>
      </c>
    </row>
    <row r="39" ht="24.9" customHeight="1" spans="1:22">
      <c r="A39" s="12">
        <v>34</v>
      </c>
      <c r="B39" s="19" t="s">
        <v>154</v>
      </c>
      <c r="C39" s="20" t="s">
        <v>155</v>
      </c>
      <c r="D39" s="20" t="s">
        <v>30</v>
      </c>
      <c r="E39" s="15" t="s">
        <v>156</v>
      </c>
      <c r="F39" s="21" t="s">
        <v>157</v>
      </c>
      <c r="G39" s="17" t="s">
        <v>40</v>
      </c>
      <c r="H39" s="34">
        <v>5500</v>
      </c>
      <c r="I39" s="45"/>
      <c r="J39" s="43">
        <f>H39*0.16</f>
        <v>880</v>
      </c>
      <c r="K39" s="44"/>
      <c r="L39" s="45"/>
      <c r="M39" s="39">
        <f>J39+K39+L39</f>
        <v>880</v>
      </c>
      <c r="N39" s="41"/>
      <c r="O39" s="41"/>
      <c r="P39" s="41"/>
      <c r="Q39" s="39"/>
      <c r="R39" s="39"/>
      <c r="S39" s="53">
        <v>1</v>
      </c>
      <c r="T39" s="18">
        <f>M39+Q39</f>
        <v>880</v>
      </c>
      <c r="U39" s="56" t="s">
        <v>89</v>
      </c>
      <c r="V39" s="55">
        <f t="shared" ref="V39:V83" si="6">(MID(U39,8,4)-LEFT(U39,4))*12+RIGHT(U39,2)-MID(U39,5,2)+1</f>
        <v>21</v>
      </c>
    </row>
    <row r="40" ht="24.9" customHeight="1" spans="1:22">
      <c r="A40" s="12">
        <v>35</v>
      </c>
      <c r="B40" s="22"/>
      <c r="C40" s="20" t="s">
        <v>158</v>
      </c>
      <c r="D40" s="20" t="s">
        <v>37</v>
      </c>
      <c r="E40" s="15" t="s">
        <v>159</v>
      </c>
      <c r="F40" s="21" t="s">
        <v>160</v>
      </c>
      <c r="G40" s="17" t="s">
        <v>40</v>
      </c>
      <c r="H40" s="34">
        <v>5500</v>
      </c>
      <c r="I40" s="45"/>
      <c r="J40" s="43">
        <f>H40*0.16</f>
        <v>880</v>
      </c>
      <c r="K40" s="44"/>
      <c r="L40" s="45"/>
      <c r="M40" s="39">
        <f>J40+K40+L40</f>
        <v>880</v>
      </c>
      <c r="N40" s="41"/>
      <c r="O40" s="41"/>
      <c r="P40" s="41"/>
      <c r="Q40" s="39"/>
      <c r="R40" s="39"/>
      <c r="S40" s="53">
        <v>1</v>
      </c>
      <c r="T40" s="18">
        <f>M40+Q40</f>
        <v>880</v>
      </c>
      <c r="U40" s="56" t="s">
        <v>149</v>
      </c>
      <c r="V40" s="55">
        <f>(MID(U40,8,4)-LEFT(U40,4))*12+RIGHT(U40,2)-MID(U40,5,2)+1</f>
        <v>14</v>
      </c>
    </row>
    <row r="41" ht="24.9" customHeight="1" spans="1:22">
      <c r="A41" s="12">
        <v>36</v>
      </c>
      <c r="B41" s="22"/>
      <c r="C41" s="20" t="s">
        <v>161</v>
      </c>
      <c r="D41" s="20" t="s">
        <v>37</v>
      </c>
      <c r="E41" s="15" t="s">
        <v>162</v>
      </c>
      <c r="F41" s="21" t="s">
        <v>163</v>
      </c>
      <c r="G41" s="17" t="s">
        <v>40</v>
      </c>
      <c r="H41" s="34">
        <v>5000</v>
      </c>
      <c r="I41" s="45"/>
      <c r="J41" s="43">
        <f>H41*0.16</f>
        <v>800</v>
      </c>
      <c r="K41" s="44"/>
      <c r="L41" s="45"/>
      <c r="M41" s="39">
        <f>J41+K41+L41</f>
        <v>800</v>
      </c>
      <c r="N41" s="41"/>
      <c r="O41" s="41"/>
      <c r="P41" s="41"/>
      <c r="Q41" s="39"/>
      <c r="R41" s="39"/>
      <c r="S41" s="53">
        <v>1</v>
      </c>
      <c r="T41" s="18">
        <f>M41+Q41</f>
        <v>800</v>
      </c>
      <c r="U41" s="56" t="s">
        <v>127</v>
      </c>
      <c r="V41" s="55">
        <f>(MID(U41,8,4)-LEFT(U41,4))*12+RIGHT(U41,2)-MID(U41,5,2)+1</f>
        <v>20</v>
      </c>
    </row>
    <row r="42" ht="24.9" customHeight="1" spans="1:22">
      <c r="A42" s="12">
        <v>37</v>
      </c>
      <c r="B42" s="19" t="s">
        <v>164</v>
      </c>
      <c r="C42" s="20" t="s">
        <v>165</v>
      </c>
      <c r="D42" s="20" t="s">
        <v>37</v>
      </c>
      <c r="E42" s="27" t="s">
        <v>166</v>
      </c>
      <c r="F42" s="21" t="s">
        <v>167</v>
      </c>
      <c r="G42" s="17" t="s">
        <v>40</v>
      </c>
      <c r="H42" s="34">
        <v>5037</v>
      </c>
      <c r="I42" s="45"/>
      <c r="J42" s="43">
        <f>H42*0.16</f>
        <v>805.92</v>
      </c>
      <c r="K42" s="44"/>
      <c r="L42" s="45"/>
      <c r="M42" s="43">
        <f t="shared" ref="M42:M49" si="7">J42</f>
        <v>805.92</v>
      </c>
      <c r="N42" s="41"/>
      <c r="O42" s="41"/>
      <c r="P42" s="41"/>
      <c r="Q42" s="39"/>
      <c r="R42" s="39"/>
      <c r="S42" s="53">
        <v>1</v>
      </c>
      <c r="T42" s="18">
        <f>M42+Q42</f>
        <v>805.92</v>
      </c>
      <c r="U42" s="56" t="s">
        <v>41</v>
      </c>
      <c r="V42" s="55">
        <f>(MID(U42,8,4)-LEFT(U42,4))*12+RIGHT(U42,2)-MID(U42,5,2)+1</f>
        <v>23</v>
      </c>
    </row>
    <row r="43" ht="24.9" customHeight="1" spans="1:22">
      <c r="A43" s="12">
        <v>38</v>
      </c>
      <c r="B43" s="22"/>
      <c r="C43" s="20" t="s">
        <v>168</v>
      </c>
      <c r="D43" s="20" t="s">
        <v>30</v>
      </c>
      <c r="E43" s="27" t="s">
        <v>169</v>
      </c>
      <c r="F43" s="21" t="s">
        <v>170</v>
      </c>
      <c r="G43" s="17" t="s">
        <v>40</v>
      </c>
      <c r="H43" s="34">
        <v>5043</v>
      </c>
      <c r="I43" s="45"/>
      <c r="J43" s="43">
        <f>H43*0.16</f>
        <v>806.88</v>
      </c>
      <c r="K43" s="44"/>
      <c r="L43" s="45"/>
      <c r="M43" s="43">
        <f>J43</f>
        <v>806.88</v>
      </c>
      <c r="N43" s="41"/>
      <c r="O43" s="41"/>
      <c r="P43" s="41"/>
      <c r="Q43" s="39"/>
      <c r="R43" s="39"/>
      <c r="S43" s="53">
        <v>1</v>
      </c>
      <c r="T43" s="18">
        <f>M43+Q43</f>
        <v>806.88</v>
      </c>
      <c r="U43" s="56" t="s">
        <v>34</v>
      </c>
      <c r="V43" s="55">
        <f>(MID(U43,8,4)-LEFT(U43,4))*12+RIGHT(U43,2)-MID(U43,5,2)+1</f>
        <v>24</v>
      </c>
    </row>
    <row r="44" ht="24.9" customHeight="1" spans="1:22">
      <c r="A44" s="12">
        <v>39</v>
      </c>
      <c r="B44" s="22"/>
      <c r="C44" s="20" t="s">
        <v>171</v>
      </c>
      <c r="D44" s="20" t="s">
        <v>30</v>
      </c>
      <c r="E44" s="27" t="s">
        <v>172</v>
      </c>
      <c r="F44" s="21" t="s">
        <v>173</v>
      </c>
      <c r="G44" s="17" t="s">
        <v>40</v>
      </c>
      <c r="H44" s="34">
        <v>4253</v>
      </c>
      <c r="I44" s="45"/>
      <c r="J44" s="43">
        <f>H44*0.16</f>
        <v>680.48</v>
      </c>
      <c r="K44" s="44"/>
      <c r="L44" s="45"/>
      <c r="M44" s="43">
        <f>J44</f>
        <v>680.48</v>
      </c>
      <c r="N44" s="41"/>
      <c r="O44" s="41"/>
      <c r="P44" s="41"/>
      <c r="Q44" s="39"/>
      <c r="R44" s="39"/>
      <c r="S44" s="53">
        <v>1</v>
      </c>
      <c r="T44" s="18">
        <f>M44+Q44</f>
        <v>680.48</v>
      </c>
      <c r="U44" s="56" t="s">
        <v>174</v>
      </c>
      <c r="V44" s="55">
        <f>(MID(U44,8,4)-LEFT(U44,4))*12+RIGHT(U44,2)-MID(U44,5,2)+1</f>
        <v>26</v>
      </c>
    </row>
    <row r="45" ht="24.9" customHeight="1" spans="1:22">
      <c r="A45" s="12">
        <v>40</v>
      </c>
      <c r="B45" s="22"/>
      <c r="C45" s="20" t="s">
        <v>175</v>
      </c>
      <c r="D45" s="20" t="s">
        <v>30</v>
      </c>
      <c r="E45" s="27" t="s">
        <v>176</v>
      </c>
      <c r="F45" s="21" t="s">
        <v>177</v>
      </c>
      <c r="G45" s="17" t="s">
        <v>40</v>
      </c>
      <c r="H45" s="34">
        <v>5456</v>
      </c>
      <c r="I45" s="45"/>
      <c r="J45" s="43">
        <f>H45*0.16</f>
        <v>872.96</v>
      </c>
      <c r="K45" s="44"/>
      <c r="L45" s="45"/>
      <c r="M45" s="43">
        <f>J45</f>
        <v>872.96</v>
      </c>
      <c r="N45" s="41"/>
      <c r="O45" s="41"/>
      <c r="P45" s="41"/>
      <c r="Q45" s="39"/>
      <c r="R45" s="39"/>
      <c r="S45" s="53">
        <v>1</v>
      </c>
      <c r="T45" s="18">
        <f>M45+Q45</f>
        <v>872.96</v>
      </c>
      <c r="U45" s="56" t="s">
        <v>149</v>
      </c>
      <c r="V45" s="55">
        <f>(MID(U45,8,4)-LEFT(U45,4))*12+RIGHT(U45,2)-MID(U45,5,2)+1</f>
        <v>14</v>
      </c>
    </row>
    <row r="46" ht="24.9" customHeight="1" spans="1:22">
      <c r="A46" s="12">
        <v>41</v>
      </c>
      <c r="B46" s="22"/>
      <c r="C46" s="20" t="s">
        <v>178</v>
      </c>
      <c r="D46" s="20" t="s">
        <v>30</v>
      </c>
      <c r="E46" s="27" t="s">
        <v>179</v>
      </c>
      <c r="F46" s="21" t="s">
        <v>180</v>
      </c>
      <c r="G46" s="17" t="s">
        <v>40</v>
      </c>
      <c r="H46" s="34">
        <v>6459</v>
      </c>
      <c r="I46" s="45"/>
      <c r="J46" s="43">
        <f>H46*0.16</f>
        <v>1033.44</v>
      </c>
      <c r="K46" s="44"/>
      <c r="L46" s="45"/>
      <c r="M46" s="43">
        <f>J46</f>
        <v>1033.44</v>
      </c>
      <c r="N46" s="41"/>
      <c r="O46" s="41"/>
      <c r="P46" s="41"/>
      <c r="Q46" s="39"/>
      <c r="R46" s="39"/>
      <c r="S46" s="53">
        <v>1</v>
      </c>
      <c r="T46" s="18">
        <f>M46+Q46</f>
        <v>1033.44</v>
      </c>
      <c r="U46" s="56" t="s">
        <v>149</v>
      </c>
      <c r="V46" s="55">
        <f>(MID(U46,8,4)-LEFT(U46,4))*12+RIGHT(U46,2)-MID(U46,5,2)+1</f>
        <v>14</v>
      </c>
    </row>
    <row r="47" ht="24.9" customHeight="1" spans="1:22">
      <c r="A47" s="12">
        <v>42</v>
      </c>
      <c r="B47" s="22"/>
      <c r="C47" s="20" t="s">
        <v>181</v>
      </c>
      <c r="D47" s="20" t="s">
        <v>30</v>
      </c>
      <c r="E47" s="27" t="s">
        <v>182</v>
      </c>
      <c r="F47" s="21" t="s">
        <v>183</v>
      </c>
      <c r="G47" s="17" t="s">
        <v>40</v>
      </c>
      <c r="H47" s="34">
        <v>6238</v>
      </c>
      <c r="I47" s="45"/>
      <c r="J47" s="43">
        <f>H47*0.16</f>
        <v>998.08</v>
      </c>
      <c r="K47" s="44"/>
      <c r="L47" s="45"/>
      <c r="M47" s="43">
        <f>J47</f>
        <v>998.08</v>
      </c>
      <c r="N47" s="41"/>
      <c r="O47" s="41"/>
      <c r="P47" s="41"/>
      <c r="Q47" s="39"/>
      <c r="R47" s="39"/>
      <c r="S47" s="53">
        <v>1</v>
      </c>
      <c r="T47" s="18">
        <f>M47+Q47</f>
        <v>998.08</v>
      </c>
      <c r="U47" s="56" t="s">
        <v>149</v>
      </c>
      <c r="V47" s="55">
        <f>(MID(U47,8,4)-LEFT(U47,4))*12+RIGHT(U47,2)-MID(U47,5,2)+1</f>
        <v>14</v>
      </c>
    </row>
    <row r="48" ht="24.9" customHeight="1" spans="1:22">
      <c r="A48" s="12">
        <v>43</v>
      </c>
      <c r="B48" s="22"/>
      <c r="C48" s="20" t="s">
        <v>184</v>
      </c>
      <c r="D48" s="20" t="s">
        <v>30</v>
      </c>
      <c r="E48" s="27" t="s">
        <v>185</v>
      </c>
      <c r="F48" s="21" t="s">
        <v>186</v>
      </c>
      <c r="G48" s="17" t="s">
        <v>40</v>
      </c>
      <c r="H48" s="34">
        <v>5664</v>
      </c>
      <c r="I48" s="45"/>
      <c r="J48" s="43">
        <f>H48*0.16</f>
        <v>906.24</v>
      </c>
      <c r="K48" s="44"/>
      <c r="L48" s="45"/>
      <c r="M48" s="43">
        <f>J48</f>
        <v>906.24</v>
      </c>
      <c r="N48" s="41"/>
      <c r="O48" s="41"/>
      <c r="P48" s="41"/>
      <c r="Q48" s="39"/>
      <c r="R48" s="39"/>
      <c r="S48" s="53">
        <v>1</v>
      </c>
      <c r="T48" s="18">
        <f>M48+Q48</f>
        <v>906.24</v>
      </c>
      <c r="U48" s="56" t="s">
        <v>149</v>
      </c>
      <c r="V48" s="55">
        <f>(MID(U48,8,4)-LEFT(U48,4))*12+RIGHT(U48,2)-MID(U48,5,2)+1</f>
        <v>14</v>
      </c>
    </row>
    <row r="49" ht="24.9" customHeight="1" spans="1:22">
      <c r="A49" s="12">
        <v>44</v>
      </c>
      <c r="B49" s="22"/>
      <c r="C49" s="20" t="s">
        <v>187</v>
      </c>
      <c r="D49" s="20" t="s">
        <v>30</v>
      </c>
      <c r="E49" s="27" t="s">
        <v>188</v>
      </c>
      <c r="F49" s="21" t="s">
        <v>189</v>
      </c>
      <c r="G49" s="17" t="s">
        <v>40</v>
      </c>
      <c r="H49" s="34">
        <v>4253</v>
      </c>
      <c r="I49" s="45"/>
      <c r="J49" s="43">
        <f>H49*0.16</f>
        <v>680.48</v>
      </c>
      <c r="K49" s="44"/>
      <c r="L49" s="45"/>
      <c r="M49" s="43">
        <f>J49</f>
        <v>680.48</v>
      </c>
      <c r="N49" s="41"/>
      <c r="O49" s="41"/>
      <c r="P49" s="41"/>
      <c r="Q49" s="39"/>
      <c r="R49" s="39"/>
      <c r="S49" s="53">
        <v>1</v>
      </c>
      <c r="T49" s="18">
        <f>M49+Q49</f>
        <v>680.48</v>
      </c>
      <c r="U49" s="56" t="s">
        <v>190</v>
      </c>
      <c r="V49" s="55">
        <f>(MID(U49,8,4)-LEFT(U49,4))*12+RIGHT(U49,2)-MID(U49,5,2)+1</f>
        <v>11</v>
      </c>
    </row>
    <row r="50" ht="24.9" customHeight="1" spans="1:22">
      <c r="A50" s="12">
        <v>45</v>
      </c>
      <c r="B50" s="23"/>
      <c r="C50" s="14" t="s">
        <v>191</v>
      </c>
      <c r="D50" s="14" t="s">
        <v>30</v>
      </c>
      <c r="E50" s="15" t="s">
        <v>192</v>
      </c>
      <c r="F50" s="16" t="s">
        <v>193</v>
      </c>
      <c r="G50" s="17" t="s">
        <v>33</v>
      </c>
      <c r="H50" s="18">
        <v>4253</v>
      </c>
      <c r="I50" s="18">
        <v>7089</v>
      </c>
      <c r="J50" s="18">
        <f>H50*0.16</f>
        <v>680.48</v>
      </c>
      <c r="K50" s="18">
        <f>I50*0.09</f>
        <v>638.01</v>
      </c>
      <c r="L50" s="18">
        <f>ROUND(H50*0.005,2)</f>
        <v>21.27</v>
      </c>
      <c r="M50" s="39">
        <f>J50+K50+L50</f>
        <v>1339.76</v>
      </c>
      <c r="N50" s="18">
        <f>H50*0.08</f>
        <v>340.24</v>
      </c>
      <c r="O50" s="18">
        <f>I50*0.02</f>
        <v>141.78</v>
      </c>
      <c r="P50" s="18">
        <f>L50</f>
        <v>21.27</v>
      </c>
      <c r="Q50" s="39">
        <f>N50+O50+P50</f>
        <v>503.29</v>
      </c>
      <c r="R50" s="39"/>
      <c r="S50" s="53">
        <v>1</v>
      </c>
      <c r="T50" s="18">
        <f>M50+Q50</f>
        <v>1843.05</v>
      </c>
      <c r="U50" s="54" t="s">
        <v>41</v>
      </c>
      <c r="V50" s="55">
        <f>(MID(U50,8,4)-LEFT(U50,4))*12+RIGHT(U50,2)-MID(U50,5,2)+1</f>
        <v>23</v>
      </c>
    </row>
    <row r="51" ht="24.9" customHeight="1" spans="1:22">
      <c r="A51" s="12">
        <v>46</v>
      </c>
      <c r="B51" s="20" t="s">
        <v>194</v>
      </c>
      <c r="C51" s="35" t="s">
        <v>195</v>
      </c>
      <c r="D51" s="20" t="s">
        <v>37</v>
      </c>
      <c r="E51" s="15" t="s">
        <v>196</v>
      </c>
      <c r="F51" s="16" t="s">
        <v>197</v>
      </c>
      <c r="G51" s="17" t="s">
        <v>40</v>
      </c>
      <c r="H51" s="25">
        <v>4253</v>
      </c>
      <c r="I51" s="45"/>
      <c r="J51" s="43">
        <f>H51*0.16</f>
        <v>680.48</v>
      </c>
      <c r="K51" s="44"/>
      <c r="L51" s="45"/>
      <c r="M51" s="43">
        <f t="shared" ref="M51:M59" si="8">J51</f>
        <v>680.48</v>
      </c>
      <c r="N51" s="41"/>
      <c r="O51" s="41"/>
      <c r="P51" s="41"/>
      <c r="Q51" s="39"/>
      <c r="R51" s="39"/>
      <c r="S51" s="53">
        <v>1</v>
      </c>
      <c r="T51" s="18">
        <f>M51+Q51</f>
        <v>680.48</v>
      </c>
      <c r="U51" s="54" t="s">
        <v>198</v>
      </c>
      <c r="V51" s="55">
        <f>(MID(U51,8,4)-LEFT(U51,4))*12+RIGHT(U51,2)-MID(U51,5,2)+1</f>
        <v>29</v>
      </c>
    </row>
    <row r="52" ht="24.9" customHeight="1" spans="1:22">
      <c r="A52" s="12">
        <v>47</v>
      </c>
      <c r="B52" s="20"/>
      <c r="C52" s="35" t="s">
        <v>199</v>
      </c>
      <c r="D52" s="24" t="s">
        <v>30</v>
      </c>
      <c r="E52" s="15" t="s">
        <v>200</v>
      </c>
      <c r="F52" s="16" t="s">
        <v>201</v>
      </c>
      <c r="G52" s="17" t="s">
        <v>40</v>
      </c>
      <c r="H52" s="25">
        <v>4452</v>
      </c>
      <c r="I52" s="42"/>
      <c r="J52" s="43">
        <f>H52*0.16</f>
        <v>712.32</v>
      </c>
      <c r="K52" s="44"/>
      <c r="L52" s="45"/>
      <c r="M52" s="43">
        <f>J52</f>
        <v>712.32</v>
      </c>
      <c r="N52" s="41"/>
      <c r="O52" s="41"/>
      <c r="P52" s="41"/>
      <c r="Q52" s="39"/>
      <c r="R52" s="39"/>
      <c r="S52" s="53">
        <v>1</v>
      </c>
      <c r="T52" s="18">
        <f>M52+Q52</f>
        <v>712.32</v>
      </c>
      <c r="U52" s="54" t="s">
        <v>202</v>
      </c>
      <c r="V52" s="55">
        <f>(MID(U52,8,4)-LEFT(U52,4))*12+RIGHT(U52,2)-MID(U52,5,2)+1</f>
        <v>30</v>
      </c>
    </row>
    <row r="53" ht="24.9" customHeight="1" spans="1:22">
      <c r="A53" s="12">
        <v>48</v>
      </c>
      <c r="B53" s="20"/>
      <c r="C53" s="35" t="s">
        <v>203</v>
      </c>
      <c r="D53" s="20" t="s">
        <v>30</v>
      </c>
      <c r="E53" s="15" t="s">
        <v>204</v>
      </c>
      <c r="F53" s="16" t="s">
        <v>205</v>
      </c>
      <c r="G53" s="17" t="s">
        <v>40</v>
      </c>
      <c r="H53" s="29">
        <v>5504</v>
      </c>
      <c r="I53" s="45"/>
      <c r="J53" s="43">
        <f>H53*0.16</f>
        <v>880.64</v>
      </c>
      <c r="K53" s="44"/>
      <c r="L53" s="45"/>
      <c r="M53" s="43">
        <f>J53</f>
        <v>880.64</v>
      </c>
      <c r="N53" s="41"/>
      <c r="O53" s="41"/>
      <c r="P53" s="41"/>
      <c r="Q53" s="39"/>
      <c r="R53" s="39"/>
      <c r="S53" s="53">
        <v>1</v>
      </c>
      <c r="T53" s="18">
        <f>M53+Q53</f>
        <v>880.64</v>
      </c>
      <c r="U53" s="54" t="s">
        <v>85</v>
      </c>
      <c r="V53" s="55">
        <f>(MID(U53,8,4)-LEFT(U53,4))*12+RIGHT(U53,2)-MID(U53,5,2)+1</f>
        <v>33</v>
      </c>
    </row>
    <row r="54" ht="24.9" customHeight="1" spans="1:22">
      <c r="A54" s="12">
        <v>49</v>
      </c>
      <c r="B54" s="20"/>
      <c r="C54" s="35" t="s">
        <v>206</v>
      </c>
      <c r="D54" s="20" t="s">
        <v>30</v>
      </c>
      <c r="E54" s="15" t="s">
        <v>207</v>
      </c>
      <c r="F54" s="16" t="s">
        <v>208</v>
      </c>
      <c r="G54" s="17" t="s">
        <v>40</v>
      </c>
      <c r="H54" s="29">
        <v>4253</v>
      </c>
      <c r="I54" s="45"/>
      <c r="J54" s="43">
        <f>H54*0.16</f>
        <v>680.48</v>
      </c>
      <c r="K54" s="44"/>
      <c r="L54" s="45"/>
      <c r="M54" s="43">
        <f>J54</f>
        <v>680.48</v>
      </c>
      <c r="N54" s="41"/>
      <c r="O54" s="41"/>
      <c r="P54" s="41"/>
      <c r="Q54" s="39"/>
      <c r="R54" s="39"/>
      <c r="S54" s="53">
        <v>1</v>
      </c>
      <c r="T54" s="18">
        <f>M54+Q54</f>
        <v>680.48</v>
      </c>
      <c r="U54" s="54" t="s">
        <v>209</v>
      </c>
      <c r="V54" s="55">
        <f>(MID(U54,8,4)-LEFT(U54,4))*12+RIGHT(U54,2)-MID(U54,5,2)+1</f>
        <v>27</v>
      </c>
    </row>
    <row r="55" ht="24.9" customHeight="1" spans="1:22">
      <c r="A55" s="12">
        <v>50</v>
      </c>
      <c r="B55" s="20"/>
      <c r="C55" s="35" t="s">
        <v>210</v>
      </c>
      <c r="D55" s="24" t="s">
        <v>30</v>
      </c>
      <c r="E55" s="15" t="s">
        <v>211</v>
      </c>
      <c r="F55" s="16" t="s">
        <v>212</v>
      </c>
      <c r="G55" s="17" t="s">
        <v>40</v>
      </c>
      <c r="H55" s="25">
        <v>4253</v>
      </c>
      <c r="I55" s="42"/>
      <c r="J55" s="43">
        <f>H55*0.16</f>
        <v>680.48</v>
      </c>
      <c r="K55" s="44"/>
      <c r="L55" s="45"/>
      <c r="M55" s="43">
        <f>J55</f>
        <v>680.48</v>
      </c>
      <c r="N55" s="41"/>
      <c r="O55" s="41"/>
      <c r="P55" s="41"/>
      <c r="Q55" s="39"/>
      <c r="R55" s="39"/>
      <c r="S55" s="53">
        <v>1</v>
      </c>
      <c r="T55" s="18">
        <f>M55+Q55</f>
        <v>680.48</v>
      </c>
      <c r="U55" s="54" t="s">
        <v>112</v>
      </c>
      <c r="V55" s="55">
        <f>(MID(U55,8,4)-LEFT(U55,4))*12+RIGHT(U55,2)-MID(U55,5,2)+1</f>
        <v>16</v>
      </c>
    </row>
    <row r="56" ht="24.9" customHeight="1" spans="1:22">
      <c r="A56" s="12">
        <v>51</v>
      </c>
      <c r="B56" s="20"/>
      <c r="C56" s="36" t="s">
        <v>213</v>
      </c>
      <c r="D56" s="24" t="s">
        <v>30</v>
      </c>
      <c r="E56" s="15" t="s">
        <v>214</v>
      </c>
      <c r="F56" s="16" t="s">
        <v>215</v>
      </c>
      <c r="G56" s="17" t="s">
        <v>40</v>
      </c>
      <c r="H56" s="25">
        <v>4414</v>
      </c>
      <c r="I56" s="42"/>
      <c r="J56" s="43">
        <f>H56*0.16</f>
        <v>706.24</v>
      </c>
      <c r="K56" s="44"/>
      <c r="L56" s="45"/>
      <c r="M56" s="43">
        <f>J56</f>
        <v>706.24</v>
      </c>
      <c r="N56" s="41"/>
      <c r="O56" s="41"/>
      <c r="P56" s="41"/>
      <c r="Q56" s="39"/>
      <c r="R56" s="39"/>
      <c r="S56" s="53">
        <v>1</v>
      </c>
      <c r="T56" s="18">
        <f>M56+Q56</f>
        <v>706.24</v>
      </c>
      <c r="U56" s="54" t="s">
        <v>216</v>
      </c>
      <c r="V56" s="55">
        <f>(MID(U56,8,4)-LEFT(U56,4))*12+RIGHT(U56,2)-MID(U56,5,2)+1</f>
        <v>6</v>
      </c>
    </row>
    <row r="57" ht="24.9" customHeight="1" spans="1:22">
      <c r="A57" s="12">
        <v>52</v>
      </c>
      <c r="B57" s="20"/>
      <c r="C57" s="36" t="s">
        <v>217</v>
      </c>
      <c r="D57" s="24" t="s">
        <v>30</v>
      </c>
      <c r="E57" s="15" t="s">
        <v>218</v>
      </c>
      <c r="F57" s="16" t="s">
        <v>219</v>
      </c>
      <c r="G57" s="17" t="s">
        <v>40</v>
      </c>
      <c r="H57" s="25">
        <v>4253</v>
      </c>
      <c r="I57" s="42"/>
      <c r="J57" s="43">
        <f>H57*0.16</f>
        <v>680.48</v>
      </c>
      <c r="K57" s="44"/>
      <c r="L57" s="45"/>
      <c r="M57" s="43">
        <f>J57</f>
        <v>680.48</v>
      </c>
      <c r="N57" s="41"/>
      <c r="O57" s="41"/>
      <c r="P57" s="41"/>
      <c r="Q57" s="39"/>
      <c r="R57" s="39"/>
      <c r="S57" s="53">
        <v>1</v>
      </c>
      <c r="T57" s="18">
        <f>M57+Q57</f>
        <v>680.48</v>
      </c>
      <c r="U57" s="54" t="s">
        <v>216</v>
      </c>
      <c r="V57" s="55">
        <f>(MID(U57,8,4)-LEFT(U57,4))*12+RIGHT(U57,2)-MID(U57,5,2)+1</f>
        <v>6</v>
      </c>
    </row>
    <row r="58" ht="24.9" customHeight="1" spans="1:22">
      <c r="A58" s="12">
        <v>53</v>
      </c>
      <c r="B58" s="20"/>
      <c r="C58" s="36" t="s">
        <v>220</v>
      </c>
      <c r="D58" s="24" t="s">
        <v>37</v>
      </c>
      <c r="E58" s="15" t="s">
        <v>221</v>
      </c>
      <c r="F58" s="16" t="s">
        <v>222</v>
      </c>
      <c r="G58" s="17" t="s">
        <v>40</v>
      </c>
      <c r="H58" s="25">
        <v>4253</v>
      </c>
      <c r="I58" s="42"/>
      <c r="J58" s="43">
        <f>H58*0.16</f>
        <v>680.48</v>
      </c>
      <c r="K58" s="44"/>
      <c r="L58" s="45"/>
      <c r="M58" s="43">
        <f>J58</f>
        <v>680.48</v>
      </c>
      <c r="N58" s="41"/>
      <c r="O58" s="41"/>
      <c r="P58" s="41"/>
      <c r="Q58" s="39"/>
      <c r="R58" s="39"/>
      <c r="S58" s="53">
        <v>1</v>
      </c>
      <c r="T58" s="18">
        <f>M58+Q58</f>
        <v>680.48</v>
      </c>
      <c r="U58" s="54" t="s">
        <v>216</v>
      </c>
      <c r="V58" s="55">
        <f>(MID(U58,8,4)-LEFT(U58,4))*12+RIGHT(U58,2)-MID(U58,5,2)+1</f>
        <v>6</v>
      </c>
    </row>
    <row r="59" ht="24.9" customHeight="1" spans="1:22">
      <c r="A59" s="12">
        <v>54</v>
      </c>
      <c r="B59" s="20"/>
      <c r="C59" s="36" t="s">
        <v>223</v>
      </c>
      <c r="D59" s="24" t="s">
        <v>30</v>
      </c>
      <c r="E59" s="15" t="s">
        <v>224</v>
      </c>
      <c r="F59" s="16" t="s">
        <v>225</v>
      </c>
      <c r="G59" s="17" t="s">
        <v>40</v>
      </c>
      <c r="H59" s="25">
        <v>4253</v>
      </c>
      <c r="I59" s="42"/>
      <c r="J59" s="43">
        <f>H59*0.16</f>
        <v>680.48</v>
      </c>
      <c r="K59" s="44"/>
      <c r="L59" s="45"/>
      <c r="M59" s="43">
        <f>J59</f>
        <v>680.48</v>
      </c>
      <c r="N59" s="41"/>
      <c r="O59" s="41"/>
      <c r="P59" s="41"/>
      <c r="Q59" s="39"/>
      <c r="R59" s="39"/>
      <c r="S59" s="53">
        <v>1</v>
      </c>
      <c r="T59" s="18">
        <f>M59+Q59</f>
        <v>680.48</v>
      </c>
      <c r="U59" s="54" t="s">
        <v>216</v>
      </c>
      <c r="V59" s="55">
        <f>(MID(U59,8,4)-LEFT(U59,4))*12+RIGHT(U59,2)-MID(U59,5,2)+1</f>
        <v>6</v>
      </c>
    </row>
    <row r="60" ht="24.9" customHeight="1" spans="1:22">
      <c r="A60" s="12">
        <v>55</v>
      </c>
      <c r="B60" s="20"/>
      <c r="C60" s="35" t="s">
        <v>226</v>
      </c>
      <c r="D60" s="20" t="s">
        <v>30</v>
      </c>
      <c r="E60" s="15" t="s">
        <v>227</v>
      </c>
      <c r="F60" s="15" t="s">
        <v>228</v>
      </c>
      <c r="G60" s="17" t="s">
        <v>40</v>
      </c>
      <c r="H60" s="25">
        <v>4253</v>
      </c>
      <c r="I60" s="41"/>
      <c r="J60" s="43">
        <f>H60*0.16</f>
        <v>680.48</v>
      </c>
      <c r="K60" s="41"/>
      <c r="L60" s="41"/>
      <c r="M60" s="39">
        <f t="shared" ref="M60:M123" si="9">J60+K60+L60</f>
        <v>680.48</v>
      </c>
      <c r="N60" s="41"/>
      <c r="O60" s="41"/>
      <c r="P60" s="41"/>
      <c r="Q60" s="39"/>
      <c r="R60" s="39"/>
      <c r="S60" s="53">
        <v>1</v>
      </c>
      <c r="T60" s="18">
        <f>M60+Q60</f>
        <v>680.48</v>
      </c>
      <c r="U60" s="54" t="s">
        <v>229</v>
      </c>
      <c r="V60" s="55">
        <f>(MID(U60,8,4)-LEFT(U60,4))*12+RIGHT(U60,2)-MID(U60,5,2)+1</f>
        <v>3</v>
      </c>
    </row>
    <row r="61" ht="24.9" customHeight="1" spans="1:22">
      <c r="A61" s="12">
        <v>56</v>
      </c>
      <c r="B61" s="20"/>
      <c r="C61" s="35" t="s">
        <v>230</v>
      </c>
      <c r="D61" s="20" t="s">
        <v>30</v>
      </c>
      <c r="E61" s="15" t="s">
        <v>231</v>
      </c>
      <c r="F61" s="15" t="s">
        <v>232</v>
      </c>
      <c r="G61" s="17" t="s">
        <v>40</v>
      </c>
      <c r="H61" s="25">
        <v>4253</v>
      </c>
      <c r="I61" s="41"/>
      <c r="J61" s="43">
        <f>H61*0.16</f>
        <v>680.48</v>
      </c>
      <c r="K61" s="41"/>
      <c r="L61" s="41"/>
      <c r="M61" s="39">
        <f>J61+K61+L61</f>
        <v>680.48</v>
      </c>
      <c r="N61" s="41"/>
      <c r="O61" s="41"/>
      <c r="P61" s="41"/>
      <c r="Q61" s="39"/>
      <c r="R61" s="39"/>
      <c r="S61" s="53">
        <v>1</v>
      </c>
      <c r="T61" s="18">
        <f>M61+Q61</f>
        <v>680.48</v>
      </c>
      <c r="U61" s="54" t="s">
        <v>229</v>
      </c>
      <c r="V61" s="55">
        <f>(MID(U61,8,4)-LEFT(U61,4))*12+RIGHT(U61,2)-MID(U61,5,2)+1</f>
        <v>3</v>
      </c>
    </row>
    <row r="62" ht="24.9" customHeight="1" spans="1:22">
      <c r="A62" s="12">
        <v>57</v>
      </c>
      <c r="B62" s="20"/>
      <c r="C62" s="35" t="s">
        <v>233</v>
      </c>
      <c r="D62" s="35" t="s">
        <v>30</v>
      </c>
      <c r="E62" s="15" t="s">
        <v>234</v>
      </c>
      <c r="F62" s="15" t="s">
        <v>235</v>
      </c>
      <c r="G62" s="17" t="s">
        <v>40</v>
      </c>
      <c r="H62" s="25">
        <v>4253</v>
      </c>
      <c r="I62" s="41"/>
      <c r="J62" s="43">
        <f>H62*0.16</f>
        <v>680.48</v>
      </c>
      <c r="K62" s="41"/>
      <c r="L62" s="41"/>
      <c r="M62" s="39">
        <f>J62+K62+L62</f>
        <v>680.48</v>
      </c>
      <c r="N62" s="41"/>
      <c r="O62" s="41"/>
      <c r="P62" s="41"/>
      <c r="Q62" s="39"/>
      <c r="R62" s="39"/>
      <c r="S62" s="53">
        <v>1</v>
      </c>
      <c r="T62" s="18">
        <f>M62+Q62</f>
        <v>680.48</v>
      </c>
      <c r="U62" s="54" t="s">
        <v>56</v>
      </c>
      <c r="V62" s="55">
        <f>(MID(U62,8,4)-LEFT(U62,4))*12+RIGHT(U62,2)-MID(U62,5,2)+1</f>
        <v>2</v>
      </c>
    </row>
    <row r="63" ht="24.9" customHeight="1" spans="1:22">
      <c r="A63" s="12">
        <v>58</v>
      </c>
      <c r="B63" s="20"/>
      <c r="C63" s="35" t="s">
        <v>236</v>
      </c>
      <c r="D63" s="20" t="s">
        <v>30</v>
      </c>
      <c r="E63" s="15" t="s">
        <v>237</v>
      </c>
      <c r="F63" s="15" t="s">
        <v>238</v>
      </c>
      <c r="G63" s="17" t="s">
        <v>40</v>
      </c>
      <c r="H63" s="25">
        <v>4253</v>
      </c>
      <c r="I63" s="41"/>
      <c r="J63" s="43">
        <f>H63*0.16</f>
        <v>680.48</v>
      </c>
      <c r="K63" s="41"/>
      <c r="L63" s="41"/>
      <c r="M63" s="39">
        <f>J63+K63+L63</f>
        <v>680.48</v>
      </c>
      <c r="N63" s="41"/>
      <c r="O63" s="41"/>
      <c r="P63" s="41"/>
      <c r="Q63" s="39"/>
      <c r="R63" s="39"/>
      <c r="S63" s="53">
        <v>1</v>
      </c>
      <c r="T63" s="18">
        <f>M63+Q63</f>
        <v>680.48</v>
      </c>
      <c r="U63" s="54" t="s">
        <v>239</v>
      </c>
      <c r="V63" s="55">
        <f>(MID(U63,8,4)-LEFT(U63,4))*12+RIGHT(U63,2)-MID(U63,5,2)+1</f>
        <v>1</v>
      </c>
    </row>
    <row r="64" ht="24.9" customHeight="1" spans="1:22">
      <c r="A64" s="12">
        <v>59</v>
      </c>
      <c r="B64" s="20"/>
      <c r="C64" s="35" t="s">
        <v>240</v>
      </c>
      <c r="D64" s="20" t="s">
        <v>30</v>
      </c>
      <c r="E64" s="15" t="s">
        <v>241</v>
      </c>
      <c r="F64" s="15" t="s">
        <v>242</v>
      </c>
      <c r="G64" s="17" t="s">
        <v>40</v>
      </c>
      <c r="H64" s="25">
        <v>4253</v>
      </c>
      <c r="I64" s="41"/>
      <c r="J64" s="43">
        <f>H64*0.16</f>
        <v>680.48</v>
      </c>
      <c r="K64" s="41"/>
      <c r="L64" s="41"/>
      <c r="M64" s="39">
        <f>J64+K64+L64</f>
        <v>680.48</v>
      </c>
      <c r="N64" s="41"/>
      <c r="O64" s="41"/>
      <c r="P64" s="41"/>
      <c r="Q64" s="39"/>
      <c r="R64" s="39"/>
      <c r="S64" s="53">
        <v>1</v>
      </c>
      <c r="T64" s="18">
        <f>M64+Q64</f>
        <v>680.48</v>
      </c>
      <c r="U64" s="54" t="s">
        <v>239</v>
      </c>
      <c r="V64" s="55">
        <f>(MID(U64,8,4)-LEFT(U64,4))*12+RIGHT(U64,2)-MID(U64,5,2)+1</f>
        <v>1</v>
      </c>
    </row>
    <row r="65" ht="24.9" customHeight="1" spans="1:22">
      <c r="A65" s="12">
        <v>60</v>
      </c>
      <c r="B65" s="20"/>
      <c r="C65" s="14" t="s">
        <v>243</v>
      </c>
      <c r="D65" s="14" t="s">
        <v>37</v>
      </c>
      <c r="E65" s="15" t="s">
        <v>244</v>
      </c>
      <c r="F65" s="15" t="s">
        <v>245</v>
      </c>
      <c r="G65" s="17" t="s">
        <v>33</v>
      </c>
      <c r="H65" s="18">
        <v>4706</v>
      </c>
      <c r="I65" s="18">
        <v>7089</v>
      </c>
      <c r="J65" s="18">
        <f>H65*0.16</f>
        <v>752.96</v>
      </c>
      <c r="K65" s="18">
        <f>I65*0.09</f>
        <v>638.01</v>
      </c>
      <c r="L65" s="18">
        <f>ROUND(H65*0.005,2)</f>
        <v>23.53</v>
      </c>
      <c r="M65" s="39">
        <f>J65+K65+L65</f>
        <v>1414.5</v>
      </c>
      <c r="N65" s="18">
        <f>H65*0.08</f>
        <v>376.48</v>
      </c>
      <c r="O65" s="18">
        <f>I65*0.02</f>
        <v>141.78</v>
      </c>
      <c r="P65" s="18">
        <f>L65</f>
        <v>23.53</v>
      </c>
      <c r="Q65" s="39">
        <f>N65+O65+P65</f>
        <v>541.79</v>
      </c>
      <c r="R65" s="39"/>
      <c r="S65" s="53">
        <v>1</v>
      </c>
      <c r="T65" s="18">
        <f>M65+Q65</f>
        <v>1956.29</v>
      </c>
      <c r="U65" s="54" t="s">
        <v>246</v>
      </c>
      <c r="V65" s="55">
        <f>(MID(U65,8,4)-LEFT(U65,4))*12+RIGHT(U65,2)-MID(U65,5,2)+1</f>
        <v>32</v>
      </c>
    </row>
    <row r="66" ht="24.9" customHeight="1" spans="1:22">
      <c r="A66" s="12">
        <v>61</v>
      </c>
      <c r="B66" s="20"/>
      <c r="C66" s="14" t="s">
        <v>247</v>
      </c>
      <c r="D66" s="14" t="s">
        <v>37</v>
      </c>
      <c r="E66" s="15" t="s">
        <v>248</v>
      </c>
      <c r="F66" s="15" t="s">
        <v>249</v>
      </c>
      <c r="G66" s="17" t="s">
        <v>33</v>
      </c>
      <c r="H66" s="18">
        <v>4253</v>
      </c>
      <c r="I66" s="18">
        <v>7089</v>
      </c>
      <c r="J66" s="18">
        <f>H66*0.16</f>
        <v>680.48</v>
      </c>
      <c r="K66" s="18">
        <f>I66*0.09</f>
        <v>638.01</v>
      </c>
      <c r="L66" s="18">
        <f>ROUND(H66*0.005,2)</f>
        <v>21.27</v>
      </c>
      <c r="M66" s="39">
        <f>J66+K66+L66</f>
        <v>1339.76</v>
      </c>
      <c r="N66" s="18">
        <f>H66*0.08</f>
        <v>340.24</v>
      </c>
      <c r="O66" s="18">
        <f>I66*0.02</f>
        <v>141.78</v>
      </c>
      <c r="P66" s="18">
        <f>L66</f>
        <v>21.27</v>
      </c>
      <c r="Q66" s="39">
        <f>N66+O66+P66</f>
        <v>503.29</v>
      </c>
      <c r="R66" s="39"/>
      <c r="S66" s="53">
        <v>1</v>
      </c>
      <c r="T66" s="18">
        <f>M66+Q66</f>
        <v>1843.05</v>
      </c>
      <c r="U66" s="54" t="s">
        <v>229</v>
      </c>
      <c r="V66" s="55">
        <f>(MID(U66,8,4)-LEFT(U66,4))*12+RIGHT(U66,2)-MID(U66,5,2)+1</f>
        <v>3</v>
      </c>
    </row>
    <row r="67" ht="24.9" customHeight="1" spans="1:22">
      <c r="A67" s="12">
        <v>62</v>
      </c>
      <c r="B67" s="22" t="s">
        <v>250</v>
      </c>
      <c r="C67" s="20" t="s">
        <v>251</v>
      </c>
      <c r="D67" s="24" t="s">
        <v>30</v>
      </c>
      <c r="E67" s="27" t="s">
        <v>252</v>
      </c>
      <c r="F67" s="21" t="s">
        <v>253</v>
      </c>
      <c r="G67" s="17" t="s">
        <v>40</v>
      </c>
      <c r="H67" s="25">
        <v>4253</v>
      </c>
      <c r="I67" s="42"/>
      <c r="J67" s="43">
        <f>H67*0.16</f>
        <v>680.48</v>
      </c>
      <c r="K67" s="44"/>
      <c r="L67" s="45"/>
      <c r="M67" s="39">
        <f>J67+K67+L67</f>
        <v>680.48</v>
      </c>
      <c r="N67" s="41"/>
      <c r="O67" s="41"/>
      <c r="P67" s="41"/>
      <c r="Q67" s="39"/>
      <c r="R67" s="39"/>
      <c r="S67" s="53">
        <v>1</v>
      </c>
      <c r="T67" s="18">
        <f>M67+Q67</f>
        <v>680.48</v>
      </c>
      <c r="U67" s="54" t="s">
        <v>52</v>
      </c>
      <c r="V67" s="55">
        <f>(MID(U67,8,4)-LEFT(U67,4))*12+RIGHT(U67,2)-MID(U67,5,2)+1</f>
        <v>34</v>
      </c>
    </row>
    <row r="68" ht="24.9" customHeight="1" spans="1:22">
      <c r="A68" s="12">
        <v>63</v>
      </c>
      <c r="B68" s="22"/>
      <c r="C68" s="20" t="s">
        <v>254</v>
      </c>
      <c r="D68" s="20" t="s">
        <v>30</v>
      </c>
      <c r="E68" s="27" t="s">
        <v>255</v>
      </c>
      <c r="F68" s="21" t="s">
        <v>256</v>
      </c>
      <c r="G68" s="17" t="s">
        <v>40</v>
      </c>
      <c r="H68" s="25">
        <v>4253</v>
      </c>
      <c r="I68" s="45"/>
      <c r="J68" s="43">
        <f>H68*0.16</f>
        <v>680.48</v>
      </c>
      <c r="K68" s="44"/>
      <c r="L68" s="45"/>
      <c r="M68" s="39">
        <f>J68+K68+L68</f>
        <v>680.48</v>
      </c>
      <c r="N68" s="41"/>
      <c r="O68" s="41"/>
      <c r="P68" s="41"/>
      <c r="Q68" s="39"/>
      <c r="R68" s="39"/>
      <c r="S68" s="53">
        <v>1</v>
      </c>
      <c r="T68" s="18">
        <f>M68+Q68</f>
        <v>680.48</v>
      </c>
      <c r="U68" s="54" t="s">
        <v>85</v>
      </c>
      <c r="V68" s="55">
        <f>(MID(U68,8,4)-LEFT(U68,4))*12+RIGHT(U68,2)-MID(U68,5,2)+1</f>
        <v>33</v>
      </c>
    </row>
    <row r="69" ht="24.9" customHeight="1" spans="1:22">
      <c r="A69" s="12">
        <v>64</v>
      </c>
      <c r="B69" s="22"/>
      <c r="C69" s="20" t="s">
        <v>257</v>
      </c>
      <c r="D69" s="24" t="s">
        <v>37</v>
      </c>
      <c r="E69" s="27" t="s">
        <v>258</v>
      </c>
      <c r="F69" s="21" t="s">
        <v>259</v>
      </c>
      <c r="G69" s="17" t="s">
        <v>40</v>
      </c>
      <c r="H69" s="25">
        <v>4253</v>
      </c>
      <c r="I69" s="42"/>
      <c r="J69" s="43">
        <f>H69*0.16</f>
        <v>680.48</v>
      </c>
      <c r="K69" s="44"/>
      <c r="L69" s="45"/>
      <c r="M69" s="39">
        <f>J69+K69+L69</f>
        <v>680.48</v>
      </c>
      <c r="N69" s="41"/>
      <c r="O69" s="41"/>
      <c r="P69" s="41"/>
      <c r="Q69" s="39"/>
      <c r="R69" s="39"/>
      <c r="S69" s="53">
        <v>1</v>
      </c>
      <c r="T69" s="18">
        <f>M69+Q69</f>
        <v>680.48</v>
      </c>
      <c r="U69" s="54" t="s">
        <v>85</v>
      </c>
      <c r="V69" s="55">
        <f>(MID(U69,8,4)-LEFT(U69,4))*12+RIGHT(U69,2)-MID(U69,5,2)+1</f>
        <v>33</v>
      </c>
    </row>
    <row r="70" ht="24.9" customHeight="1" spans="1:22">
      <c r="A70" s="12">
        <v>65</v>
      </c>
      <c r="B70" s="22"/>
      <c r="C70" s="20" t="s">
        <v>260</v>
      </c>
      <c r="D70" s="20" t="s">
        <v>30</v>
      </c>
      <c r="E70" s="27" t="s">
        <v>261</v>
      </c>
      <c r="F70" s="21" t="s">
        <v>262</v>
      </c>
      <c r="G70" s="17" t="s">
        <v>40</v>
      </c>
      <c r="H70" s="25">
        <v>4253</v>
      </c>
      <c r="I70" s="45"/>
      <c r="J70" s="43">
        <f t="shared" ref="J70:J133" si="10">H70*0.16</f>
        <v>680.48</v>
      </c>
      <c r="K70" s="44"/>
      <c r="L70" s="45"/>
      <c r="M70" s="39">
        <f>J70+K70+L70</f>
        <v>680.48</v>
      </c>
      <c r="N70" s="41"/>
      <c r="O70" s="41"/>
      <c r="P70" s="41"/>
      <c r="Q70" s="39"/>
      <c r="R70" s="39"/>
      <c r="S70" s="53">
        <v>1</v>
      </c>
      <c r="T70" s="18">
        <f t="shared" ref="T70:T133" si="11">M70+Q70</f>
        <v>680.48</v>
      </c>
      <c r="U70" s="54" t="s">
        <v>263</v>
      </c>
      <c r="V70" s="55">
        <f>(MID(U70,8,4)-LEFT(U70,4))*12+RIGHT(U70,2)-MID(U70,5,2)+1</f>
        <v>25</v>
      </c>
    </row>
    <row r="71" ht="24.9" customHeight="1" spans="1:22">
      <c r="A71" s="12">
        <v>66</v>
      </c>
      <c r="B71" s="22"/>
      <c r="C71" s="20" t="s">
        <v>264</v>
      </c>
      <c r="D71" s="20" t="s">
        <v>30</v>
      </c>
      <c r="E71" s="27" t="s">
        <v>265</v>
      </c>
      <c r="F71" s="21" t="s">
        <v>266</v>
      </c>
      <c r="G71" s="17" t="s">
        <v>40</v>
      </c>
      <c r="H71" s="25">
        <v>4253</v>
      </c>
      <c r="I71" s="45"/>
      <c r="J71" s="43">
        <f>H71*0.16</f>
        <v>680.48</v>
      </c>
      <c r="K71" s="44"/>
      <c r="L71" s="45"/>
      <c r="M71" s="39">
        <f>J71+K71+L71</f>
        <v>680.48</v>
      </c>
      <c r="N71" s="41"/>
      <c r="O71" s="41"/>
      <c r="P71" s="41"/>
      <c r="Q71" s="39"/>
      <c r="R71" s="39"/>
      <c r="S71" s="53">
        <v>1</v>
      </c>
      <c r="T71" s="18">
        <f>M71+Q71</f>
        <v>680.48</v>
      </c>
      <c r="U71" s="54" t="s">
        <v>263</v>
      </c>
      <c r="V71" s="55">
        <f>(MID(U71,8,4)-LEFT(U71,4))*12+RIGHT(U71,2)-MID(U71,5,2)+1</f>
        <v>25</v>
      </c>
    </row>
    <row r="72" ht="24.9" customHeight="1" spans="1:22">
      <c r="A72" s="12">
        <v>67</v>
      </c>
      <c r="B72" s="22"/>
      <c r="C72" s="20" t="s">
        <v>267</v>
      </c>
      <c r="D72" s="24" t="s">
        <v>37</v>
      </c>
      <c r="E72" s="57" t="s">
        <v>268</v>
      </c>
      <c r="F72" s="21" t="s">
        <v>269</v>
      </c>
      <c r="G72" s="17" t="s">
        <v>40</v>
      </c>
      <c r="H72" s="25">
        <v>4253</v>
      </c>
      <c r="I72" s="42"/>
      <c r="J72" s="43">
        <f>H72*0.16</f>
        <v>680.48</v>
      </c>
      <c r="K72" s="44"/>
      <c r="L72" s="45"/>
      <c r="M72" s="39">
        <f>J72+K72+L72</f>
        <v>680.48</v>
      </c>
      <c r="N72" s="41"/>
      <c r="O72" s="41"/>
      <c r="P72" s="41"/>
      <c r="Q72" s="39"/>
      <c r="R72" s="39"/>
      <c r="S72" s="53">
        <v>1</v>
      </c>
      <c r="T72" s="18">
        <f>M72+Q72</f>
        <v>680.48</v>
      </c>
      <c r="U72" s="54" t="s">
        <v>64</v>
      </c>
      <c r="V72" s="55">
        <f>(MID(U72,8,4)-LEFT(U72,4))*12+RIGHT(U72,2)-MID(U72,5,2)+1</f>
        <v>22</v>
      </c>
    </row>
    <row r="73" ht="24.9" customHeight="1" spans="1:22">
      <c r="A73" s="12">
        <v>68</v>
      </c>
      <c r="B73" s="22"/>
      <c r="C73" s="20" t="s">
        <v>270</v>
      </c>
      <c r="D73" s="24" t="s">
        <v>37</v>
      </c>
      <c r="E73" s="27" t="s">
        <v>271</v>
      </c>
      <c r="F73" s="21" t="s">
        <v>272</v>
      </c>
      <c r="G73" s="17" t="s">
        <v>40</v>
      </c>
      <c r="H73" s="29">
        <v>4253</v>
      </c>
      <c r="I73" s="68"/>
      <c r="J73" s="43">
        <f>H73*0.16</f>
        <v>680.48</v>
      </c>
      <c r="K73" s="68"/>
      <c r="L73" s="68"/>
      <c r="M73" s="39">
        <f>J73+K73+L73</f>
        <v>680.48</v>
      </c>
      <c r="N73" s="41"/>
      <c r="O73" s="41"/>
      <c r="P73" s="41"/>
      <c r="Q73" s="39"/>
      <c r="R73" s="39"/>
      <c r="S73" s="53">
        <v>1</v>
      </c>
      <c r="T73" s="18">
        <f>M73+Q73</f>
        <v>680.48</v>
      </c>
      <c r="U73" s="54" t="s">
        <v>127</v>
      </c>
      <c r="V73" s="55">
        <f>(MID(U73,8,4)-LEFT(U73,4))*12+RIGHT(U73,2)-MID(U73,5,2)+1</f>
        <v>20</v>
      </c>
    </row>
    <row r="74" ht="24.9" customHeight="1" spans="1:22">
      <c r="A74" s="12">
        <v>69</v>
      </c>
      <c r="B74" s="22"/>
      <c r="C74" s="20" t="s">
        <v>273</v>
      </c>
      <c r="D74" s="24" t="s">
        <v>37</v>
      </c>
      <c r="E74" s="27" t="s">
        <v>274</v>
      </c>
      <c r="F74" s="21" t="s">
        <v>275</v>
      </c>
      <c r="G74" s="17" t="s">
        <v>40</v>
      </c>
      <c r="H74" s="29">
        <v>4253</v>
      </c>
      <c r="I74" s="68"/>
      <c r="J74" s="43">
        <f>H74*0.16</f>
        <v>680.48</v>
      </c>
      <c r="K74" s="68"/>
      <c r="L74" s="68"/>
      <c r="M74" s="39">
        <f>J74+K74+L74</f>
        <v>680.48</v>
      </c>
      <c r="N74" s="41"/>
      <c r="O74" s="41"/>
      <c r="P74" s="41"/>
      <c r="Q74" s="39"/>
      <c r="R74" s="39"/>
      <c r="S74" s="53">
        <v>1</v>
      </c>
      <c r="T74" s="18">
        <f>M74+Q74</f>
        <v>680.48</v>
      </c>
      <c r="U74" s="54" t="s">
        <v>127</v>
      </c>
      <c r="V74" s="55">
        <f>(MID(U74,8,4)-LEFT(U74,4))*12+RIGHT(U74,2)-MID(U74,5,2)+1</f>
        <v>20</v>
      </c>
    </row>
    <row r="75" ht="24.9" customHeight="1" spans="1:22">
      <c r="A75" s="12">
        <v>70</v>
      </c>
      <c r="B75" s="22"/>
      <c r="C75" s="20" t="s">
        <v>276</v>
      </c>
      <c r="D75" s="24" t="s">
        <v>37</v>
      </c>
      <c r="E75" s="27" t="s">
        <v>277</v>
      </c>
      <c r="F75" s="21" t="s">
        <v>278</v>
      </c>
      <c r="G75" s="17" t="s">
        <v>40</v>
      </c>
      <c r="H75" s="29">
        <v>4253</v>
      </c>
      <c r="I75" s="68"/>
      <c r="J75" s="43">
        <f>H75*0.16</f>
        <v>680.48</v>
      </c>
      <c r="K75" s="68"/>
      <c r="L75" s="68"/>
      <c r="M75" s="39">
        <f>J75+K75+L75</f>
        <v>680.48</v>
      </c>
      <c r="N75" s="41"/>
      <c r="O75" s="41"/>
      <c r="P75" s="41"/>
      <c r="Q75" s="39"/>
      <c r="R75" s="39"/>
      <c r="S75" s="53">
        <v>1</v>
      </c>
      <c r="T75" s="18">
        <f>M75+Q75</f>
        <v>680.48</v>
      </c>
      <c r="U75" s="54" t="s">
        <v>127</v>
      </c>
      <c r="V75" s="55">
        <f>(MID(U75,8,4)-LEFT(U75,4))*12+RIGHT(U75,2)-MID(U75,5,2)+1</f>
        <v>20</v>
      </c>
    </row>
    <row r="76" ht="24.9" customHeight="1" spans="1:22">
      <c r="A76" s="12">
        <v>71</v>
      </c>
      <c r="B76" s="22"/>
      <c r="C76" s="20" t="s">
        <v>279</v>
      </c>
      <c r="D76" s="20" t="s">
        <v>30</v>
      </c>
      <c r="E76" s="27" t="s">
        <v>280</v>
      </c>
      <c r="F76" s="21" t="s">
        <v>281</v>
      </c>
      <c r="G76" s="17" t="s">
        <v>40</v>
      </c>
      <c r="H76" s="29">
        <v>4253</v>
      </c>
      <c r="I76" s="68"/>
      <c r="J76" s="43">
        <f>H76*0.16</f>
        <v>680.48</v>
      </c>
      <c r="K76" s="68"/>
      <c r="L76" s="68"/>
      <c r="M76" s="39">
        <f>J76+K76+L76</f>
        <v>680.48</v>
      </c>
      <c r="N76" s="41"/>
      <c r="O76" s="41"/>
      <c r="P76" s="41"/>
      <c r="Q76" s="39"/>
      <c r="R76" s="39"/>
      <c r="S76" s="53">
        <v>1</v>
      </c>
      <c r="T76" s="18">
        <f>M76+Q76</f>
        <v>680.48</v>
      </c>
      <c r="U76" s="54" t="s">
        <v>127</v>
      </c>
      <c r="V76" s="55">
        <f>(MID(U76,8,4)-LEFT(U76,4))*12+RIGHT(U76,2)-MID(U76,5,2)+1</f>
        <v>20</v>
      </c>
    </row>
    <row r="77" ht="24.9" customHeight="1" spans="1:22">
      <c r="A77" s="12">
        <v>72</v>
      </c>
      <c r="B77" s="22"/>
      <c r="C77" s="20" t="s">
        <v>282</v>
      </c>
      <c r="D77" s="20" t="s">
        <v>30</v>
      </c>
      <c r="E77" s="27" t="s">
        <v>283</v>
      </c>
      <c r="F77" s="21" t="s">
        <v>284</v>
      </c>
      <c r="G77" s="17" t="s">
        <v>40</v>
      </c>
      <c r="H77" s="29">
        <v>4253</v>
      </c>
      <c r="I77" s="68"/>
      <c r="J77" s="43">
        <f>H77*0.16</f>
        <v>680.48</v>
      </c>
      <c r="K77" s="68"/>
      <c r="L77" s="68"/>
      <c r="M77" s="39">
        <f>J77+K77+L77</f>
        <v>680.48</v>
      </c>
      <c r="N77" s="41"/>
      <c r="O77" s="41"/>
      <c r="P77" s="41"/>
      <c r="Q77" s="39"/>
      <c r="R77" s="39"/>
      <c r="S77" s="53">
        <v>1</v>
      </c>
      <c r="T77" s="18">
        <f>M77+Q77</f>
        <v>680.48</v>
      </c>
      <c r="U77" s="54" t="s">
        <v>127</v>
      </c>
      <c r="V77" s="55">
        <f>(MID(U77,8,4)-LEFT(U77,4))*12+RIGHT(U77,2)-MID(U77,5,2)+1</f>
        <v>20</v>
      </c>
    </row>
    <row r="78" ht="24.9" customHeight="1" spans="1:22">
      <c r="A78" s="12">
        <v>73</v>
      </c>
      <c r="B78" s="22"/>
      <c r="C78" s="20" t="s">
        <v>285</v>
      </c>
      <c r="D78" s="24" t="s">
        <v>37</v>
      </c>
      <c r="E78" s="27" t="s">
        <v>286</v>
      </c>
      <c r="F78" s="21" t="s">
        <v>287</v>
      </c>
      <c r="G78" s="17" t="s">
        <v>40</v>
      </c>
      <c r="H78" s="25">
        <v>4253</v>
      </c>
      <c r="I78" s="68"/>
      <c r="J78" s="43">
        <f>H78*0.16</f>
        <v>680.48</v>
      </c>
      <c r="K78" s="68"/>
      <c r="L78" s="68"/>
      <c r="M78" s="39">
        <f>J78+K78+L78</f>
        <v>680.48</v>
      </c>
      <c r="N78" s="41"/>
      <c r="O78" s="41"/>
      <c r="P78" s="41"/>
      <c r="Q78" s="39"/>
      <c r="R78" s="39"/>
      <c r="S78" s="53">
        <v>1</v>
      </c>
      <c r="T78" s="18">
        <f>M78+Q78</f>
        <v>680.48</v>
      </c>
      <c r="U78" s="54" t="s">
        <v>288</v>
      </c>
      <c r="V78" s="55">
        <f>(MID(U78,8,4)-LEFT(U78,4))*12+RIGHT(U78,2)-MID(U78,5,2)+1</f>
        <v>19</v>
      </c>
    </row>
    <row r="79" ht="24.9" customHeight="1" spans="1:22">
      <c r="A79" s="12">
        <v>74</v>
      </c>
      <c r="B79" s="22"/>
      <c r="C79" s="20" t="s">
        <v>289</v>
      </c>
      <c r="D79" s="20" t="s">
        <v>30</v>
      </c>
      <c r="E79" s="27" t="s">
        <v>290</v>
      </c>
      <c r="F79" s="21" t="s">
        <v>291</v>
      </c>
      <c r="G79" s="17" t="s">
        <v>40</v>
      </c>
      <c r="H79" s="25">
        <v>4253</v>
      </c>
      <c r="I79" s="68"/>
      <c r="J79" s="43">
        <f>H79*0.16</f>
        <v>680.48</v>
      </c>
      <c r="K79" s="68"/>
      <c r="L79" s="68"/>
      <c r="M79" s="39">
        <f>J79+K79+L79</f>
        <v>680.48</v>
      </c>
      <c r="N79" s="41"/>
      <c r="O79" s="41"/>
      <c r="P79" s="41"/>
      <c r="Q79" s="39"/>
      <c r="R79" s="39"/>
      <c r="S79" s="53">
        <v>1</v>
      </c>
      <c r="T79" s="18">
        <f>M79+Q79</f>
        <v>680.48</v>
      </c>
      <c r="U79" s="54" t="s">
        <v>153</v>
      </c>
      <c r="V79" s="55">
        <f>(MID(U79,8,4)-LEFT(U79,4))*12+RIGHT(U79,2)-MID(U79,5,2)+1</f>
        <v>18</v>
      </c>
    </row>
    <row r="80" ht="24.9" customHeight="1" spans="1:22">
      <c r="A80" s="12">
        <v>75</v>
      </c>
      <c r="B80" s="22"/>
      <c r="C80" s="20" t="s">
        <v>292</v>
      </c>
      <c r="D80" s="20" t="s">
        <v>30</v>
      </c>
      <c r="E80" s="27" t="s">
        <v>293</v>
      </c>
      <c r="F80" s="21" t="s">
        <v>294</v>
      </c>
      <c r="G80" s="17" t="s">
        <v>40</v>
      </c>
      <c r="H80" s="25">
        <v>4253</v>
      </c>
      <c r="I80" s="68"/>
      <c r="J80" s="43">
        <f>H80*0.16</f>
        <v>680.48</v>
      </c>
      <c r="K80" s="68"/>
      <c r="L80" s="68"/>
      <c r="M80" s="39">
        <f>J80+K80+L80</f>
        <v>680.48</v>
      </c>
      <c r="N80" s="41"/>
      <c r="O80" s="41"/>
      <c r="P80" s="41"/>
      <c r="Q80" s="39"/>
      <c r="R80" s="39"/>
      <c r="S80" s="53">
        <v>1</v>
      </c>
      <c r="T80" s="18">
        <f>M80+Q80</f>
        <v>680.48</v>
      </c>
      <c r="U80" s="54" t="s">
        <v>112</v>
      </c>
      <c r="V80" s="55">
        <f>(MID(U80,8,4)-LEFT(U80,4))*12+RIGHT(U80,2)-MID(U80,5,2)+1</f>
        <v>16</v>
      </c>
    </row>
    <row r="81" ht="24.9" customHeight="1" spans="1:22">
      <c r="A81" s="12">
        <v>76</v>
      </c>
      <c r="B81" s="22"/>
      <c r="C81" s="20" t="s">
        <v>295</v>
      </c>
      <c r="D81" s="20" t="s">
        <v>37</v>
      </c>
      <c r="E81" s="27" t="s">
        <v>296</v>
      </c>
      <c r="F81" s="21" t="s">
        <v>297</v>
      </c>
      <c r="G81" s="17" t="s">
        <v>40</v>
      </c>
      <c r="H81" s="25">
        <v>4253</v>
      </c>
      <c r="I81" s="68"/>
      <c r="J81" s="43">
        <f>H81*0.16</f>
        <v>680.48</v>
      </c>
      <c r="K81" s="68"/>
      <c r="L81" s="68"/>
      <c r="M81" s="39">
        <f>J81+K81+L81</f>
        <v>680.48</v>
      </c>
      <c r="N81" s="41"/>
      <c r="O81" s="41"/>
      <c r="P81" s="41"/>
      <c r="Q81" s="39"/>
      <c r="R81" s="39"/>
      <c r="S81" s="53">
        <v>1</v>
      </c>
      <c r="T81" s="18">
        <f>M81+Q81</f>
        <v>680.48</v>
      </c>
      <c r="U81" s="54" t="s">
        <v>45</v>
      </c>
      <c r="V81" s="55">
        <f>(MID(U81,8,4)-LEFT(U81,4))*12+RIGHT(U81,2)-MID(U81,5,2)+1</f>
        <v>15</v>
      </c>
    </row>
    <row r="82" ht="24.9" customHeight="1" spans="1:22">
      <c r="A82" s="12">
        <v>77</v>
      </c>
      <c r="B82" s="22"/>
      <c r="C82" s="20" t="s">
        <v>298</v>
      </c>
      <c r="D82" s="20" t="s">
        <v>37</v>
      </c>
      <c r="E82" s="27" t="s">
        <v>299</v>
      </c>
      <c r="F82" s="21" t="s">
        <v>300</v>
      </c>
      <c r="G82" s="17" t="s">
        <v>40</v>
      </c>
      <c r="H82" s="25">
        <v>4253</v>
      </c>
      <c r="I82" s="68"/>
      <c r="J82" s="43">
        <f>H82*0.16</f>
        <v>680.48</v>
      </c>
      <c r="K82" s="68"/>
      <c r="L82" s="68"/>
      <c r="M82" s="39">
        <f>J82+K82+L82</f>
        <v>680.48</v>
      </c>
      <c r="N82" s="41"/>
      <c r="O82" s="41"/>
      <c r="P82" s="41"/>
      <c r="Q82" s="39"/>
      <c r="R82" s="39"/>
      <c r="S82" s="53">
        <v>1</v>
      </c>
      <c r="T82" s="18">
        <f>M82+Q82</f>
        <v>680.48</v>
      </c>
      <c r="U82" s="54" t="s">
        <v>190</v>
      </c>
      <c r="V82" s="55">
        <f>(MID(U82,8,4)-LEFT(U82,4))*12+RIGHT(U82,2)-MID(U82,5,2)+1</f>
        <v>11</v>
      </c>
    </row>
    <row r="83" ht="24.9" customHeight="1" spans="1:22">
      <c r="A83" s="12">
        <v>78</v>
      </c>
      <c r="B83" s="22"/>
      <c r="C83" s="20" t="s">
        <v>301</v>
      </c>
      <c r="D83" s="20" t="s">
        <v>37</v>
      </c>
      <c r="E83" s="27" t="s">
        <v>302</v>
      </c>
      <c r="F83" s="21" t="s">
        <v>303</v>
      </c>
      <c r="G83" s="17" t="s">
        <v>40</v>
      </c>
      <c r="H83" s="25">
        <v>4253</v>
      </c>
      <c r="I83" s="68"/>
      <c r="J83" s="43">
        <f>H83*0.16</f>
        <v>680.48</v>
      </c>
      <c r="K83" s="68"/>
      <c r="L83" s="68"/>
      <c r="M83" s="39">
        <f>J83+K83+L83</f>
        <v>680.48</v>
      </c>
      <c r="N83" s="41"/>
      <c r="O83" s="41"/>
      <c r="P83" s="41"/>
      <c r="Q83" s="39"/>
      <c r="R83" s="39"/>
      <c r="S83" s="53">
        <v>1</v>
      </c>
      <c r="T83" s="18">
        <f>M83+Q83</f>
        <v>680.48</v>
      </c>
      <c r="U83" s="54" t="s">
        <v>304</v>
      </c>
      <c r="V83" s="55">
        <f>(MID(U83,8,4)-LEFT(U83,4))*12+RIGHT(U83,2)-MID(U83,5,2)+1</f>
        <v>7</v>
      </c>
    </row>
    <row r="84" ht="24.9" customHeight="1" spans="1:22">
      <c r="A84" s="12">
        <v>79</v>
      </c>
      <c r="B84" s="22"/>
      <c r="C84" s="20" t="s">
        <v>305</v>
      </c>
      <c r="D84" s="20" t="s">
        <v>37</v>
      </c>
      <c r="E84" s="27" t="s">
        <v>306</v>
      </c>
      <c r="F84" s="21" t="s">
        <v>307</v>
      </c>
      <c r="G84" s="17" t="s">
        <v>40</v>
      </c>
      <c r="H84" s="25">
        <v>4253</v>
      </c>
      <c r="I84" s="68"/>
      <c r="J84" s="43">
        <f>H84*0.16</f>
        <v>680.48</v>
      </c>
      <c r="K84" s="68"/>
      <c r="L84" s="68"/>
      <c r="M84" s="39">
        <f>J84+K84+L84</f>
        <v>680.48</v>
      </c>
      <c r="N84" s="41"/>
      <c r="O84" s="41"/>
      <c r="P84" s="41"/>
      <c r="Q84" s="39"/>
      <c r="R84" s="39"/>
      <c r="S84" s="53">
        <v>1</v>
      </c>
      <c r="T84" s="18">
        <f>M84+Q84</f>
        <v>680.48</v>
      </c>
      <c r="U84" s="54" t="s">
        <v>119</v>
      </c>
      <c r="V84" s="55">
        <f>(MID(U84,8,4)-LEFT(U84,4))*12+RIGHT(U84,2)-MID(U84,5,2)+1-8</f>
        <v>4</v>
      </c>
    </row>
    <row r="85" ht="24.9" customHeight="1" spans="1:22">
      <c r="A85" s="12">
        <v>80</v>
      </c>
      <c r="B85" s="22"/>
      <c r="C85" s="58" t="s">
        <v>308</v>
      </c>
      <c r="D85" s="20" t="s">
        <v>37</v>
      </c>
      <c r="E85" s="27" t="s">
        <v>309</v>
      </c>
      <c r="F85" s="21" t="s">
        <v>310</v>
      </c>
      <c r="G85" s="17" t="s">
        <v>40</v>
      </c>
      <c r="H85" s="25">
        <v>4253</v>
      </c>
      <c r="I85" s="68"/>
      <c r="J85" s="43">
        <f>H85*0.16</f>
        <v>680.48</v>
      </c>
      <c r="K85" s="68"/>
      <c r="L85" s="68"/>
      <c r="M85" s="39">
        <f>J85+K85+L85</f>
        <v>680.48</v>
      </c>
      <c r="N85" s="41"/>
      <c r="O85" s="41"/>
      <c r="P85" s="41"/>
      <c r="Q85" s="39"/>
      <c r="R85" s="39"/>
      <c r="S85" s="53">
        <v>1</v>
      </c>
      <c r="T85" s="18">
        <f>M85+Q85</f>
        <v>680.48</v>
      </c>
      <c r="U85" s="54" t="s">
        <v>56</v>
      </c>
      <c r="V85" s="55">
        <f t="shared" ref="V85:V144" si="12">(MID(U85,8,4)-LEFT(U85,4))*12+RIGHT(U85,2)-MID(U85,5,2)+1</f>
        <v>2</v>
      </c>
    </row>
    <row r="86" ht="24.9" customHeight="1" spans="1:22">
      <c r="A86" s="12">
        <v>81</v>
      </c>
      <c r="B86" s="22"/>
      <c r="C86" s="20" t="s">
        <v>311</v>
      </c>
      <c r="D86" s="20" t="s">
        <v>30</v>
      </c>
      <c r="E86" s="27" t="s">
        <v>312</v>
      </c>
      <c r="F86" s="21" t="s">
        <v>313</v>
      </c>
      <c r="G86" s="17" t="s">
        <v>40</v>
      </c>
      <c r="H86" s="29">
        <v>4253</v>
      </c>
      <c r="I86" s="34"/>
      <c r="J86" s="43">
        <f>H86*0.16</f>
        <v>680.48</v>
      </c>
      <c r="K86" s="68"/>
      <c r="L86" s="68"/>
      <c r="M86" s="39">
        <f>J86+K86+L86</f>
        <v>680.48</v>
      </c>
      <c r="N86" s="41"/>
      <c r="O86" s="41"/>
      <c r="P86" s="41"/>
      <c r="Q86" s="39"/>
      <c r="R86" s="39"/>
      <c r="S86" s="53">
        <v>1</v>
      </c>
      <c r="T86" s="18">
        <f>M86+Q86</f>
        <v>680.48</v>
      </c>
      <c r="U86" s="54" t="s">
        <v>239</v>
      </c>
      <c r="V86" s="55">
        <v>1</v>
      </c>
    </row>
    <row r="87" ht="24.9" customHeight="1" spans="1:22">
      <c r="A87" s="12">
        <v>82</v>
      </c>
      <c r="B87" s="20" t="s">
        <v>314</v>
      </c>
      <c r="C87" s="20" t="s">
        <v>315</v>
      </c>
      <c r="D87" s="20" t="s">
        <v>30</v>
      </c>
      <c r="E87" s="27" t="s">
        <v>316</v>
      </c>
      <c r="F87" s="21" t="s">
        <v>317</v>
      </c>
      <c r="G87" s="17" t="s">
        <v>40</v>
      </c>
      <c r="H87" s="29">
        <v>4253</v>
      </c>
      <c r="I87" s="34"/>
      <c r="J87" s="43">
        <f>H87*0.16</f>
        <v>680.48</v>
      </c>
      <c r="K87" s="68"/>
      <c r="L87" s="68"/>
      <c r="M87" s="39">
        <f>J87+K87+L87</f>
        <v>680.48</v>
      </c>
      <c r="N87" s="41"/>
      <c r="O87" s="41"/>
      <c r="P87" s="41"/>
      <c r="Q87" s="39"/>
      <c r="R87" s="39"/>
      <c r="S87" s="53">
        <v>1</v>
      </c>
      <c r="T87" s="18">
        <f>M87+Q87</f>
        <v>680.48</v>
      </c>
      <c r="U87" s="54" t="s">
        <v>318</v>
      </c>
      <c r="V87" s="55">
        <f>(MID(U87,8,4)-LEFT(U87,4))*12+RIGHT(U87,2)-MID(U87,5,2)+1</f>
        <v>13</v>
      </c>
    </row>
    <row r="88" ht="24.9" customHeight="1" spans="1:22">
      <c r="A88" s="12">
        <v>83</v>
      </c>
      <c r="B88" s="20"/>
      <c r="C88" s="13" t="s">
        <v>319</v>
      </c>
      <c r="D88" s="20" t="s">
        <v>37</v>
      </c>
      <c r="E88" s="27" t="s">
        <v>320</v>
      </c>
      <c r="F88" s="21" t="s">
        <v>321</v>
      </c>
      <c r="G88" s="17" t="s">
        <v>40</v>
      </c>
      <c r="H88" s="45">
        <v>4300</v>
      </c>
      <c r="I88" s="45"/>
      <c r="J88" s="43">
        <f>H88*0.16</f>
        <v>688</v>
      </c>
      <c r="K88" s="68"/>
      <c r="L88" s="68"/>
      <c r="M88" s="39">
        <f>J88+K88+L88</f>
        <v>688</v>
      </c>
      <c r="N88" s="41"/>
      <c r="O88" s="41"/>
      <c r="P88" s="41"/>
      <c r="Q88" s="39"/>
      <c r="R88" s="39"/>
      <c r="S88" s="53">
        <v>1</v>
      </c>
      <c r="T88" s="18">
        <f>M88+Q88</f>
        <v>688</v>
      </c>
      <c r="U88" s="54" t="s">
        <v>322</v>
      </c>
      <c r="V88" s="55">
        <f>(MID(U88,8,4)-LEFT(U88,4))*12+RIGHT(U88,2)-MID(U88,5,2)+1</f>
        <v>10</v>
      </c>
    </row>
    <row r="89" ht="24.9" customHeight="1" spans="1:22">
      <c r="A89" s="12">
        <v>84</v>
      </c>
      <c r="B89" s="20"/>
      <c r="C89" s="19" t="s">
        <v>323</v>
      </c>
      <c r="D89" s="19" t="s">
        <v>30</v>
      </c>
      <c r="E89" s="59" t="s">
        <v>324</v>
      </c>
      <c r="F89" s="60" t="s">
        <v>325</v>
      </c>
      <c r="G89" s="61" t="s">
        <v>40</v>
      </c>
      <c r="H89" s="62">
        <v>4253</v>
      </c>
      <c r="I89" s="69"/>
      <c r="J89" s="70">
        <f>H89*0.16</f>
        <v>680.48</v>
      </c>
      <c r="K89" s="71"/>
      <c r="L89" s="71"/>
      <c r="M89" s="72">
        <f>J89+K89+L89</f>
        <v>680.48</v>
      </c>
      <c r="N89" s="73"/>
      <c r="O89" s="73"/>
      <c r="P89" s="73"/>
      <c r="Q89" s="72"/>
      <c r="R89" s="72"/>
      <c r="S89" s="78">
        <v>1</v>
      </c>
      <c r="T89" s="79">
        <f>M89+Q89</f>
        <v>680.48</v>
      </c>
      <c r="U89" s="80" t="s">
        <v>131</v>
      </c>
      <c r="V89" s="81">
        <f>(MID(U89,8,4)-LEFT(U89,4))*12+RIGHT(U89,2)-MID(U89,5,2)+1</f>
        <v>5</v>
      </c>
    </row>
    <row r="90" ht="24.9" customHeight="1" spans="1:22">
      <c r="A90" s="12">
        <v>85</v>
      </c>
      <c r="B90" s="20" t="s">
        <v>326</v>
      </c>
      <c r="C90" s="20" t="s">
        <v>327</v>
      </c>
      <c r="D90" s="20" t="s">
        <v>30</v>
      </c>
      <c r="E90" s="27" t="s">
        <v>328</v>
      </c>
      <c r="F90" s="21" t="s">
        <v>329</v>
      </c>
      <c r="G90" s="17" t="s">
        <v>40</v>
      </c>
      <c r="H90" s="29">
        <v>4253</v>
      </c>
      <c r="I90" s="68"/>
      <c r="J90" s="45">
        <f>H90*0.16</f>
        <v>680.48</v>
      </c>
      <c r="K90" s="40"/>
      <c r="L90" s="40"/>
      <c r="M90" s="74">
        <f>J90+K90+L90</f>
        <v>680.48</v>
      </c>
      <c r="N90" s="40"/>
      <c r="O90" s="40"/>
      <c r="P90" s="40"/>
      <c r="Q90" s="74"/>
      <c r="R90" s="74"/>
      <c r="S90" s="53">
        <v>1</v>
      </c>
      <c r="T90" s="18">
        <f>M90+Q90</f>
        <v>680.48</v>
      </c>
      <c r="U90" s="82" t="s">
        <v>153</v>
      </c>
      <c r="V90" s="55">
        <f>(MID(U90,8,4)-LEFT(U90,4))*12+RIGHT(U90,2)-MID(U90,5,2)+1</f>
        <v>18</v>
      </c>
    </row>
    <row r="91" ht="24.9" customHeight="1" spans="1:22">
      <c r="A91" s="12">
        <v>86</v>
      </c>
      <c r="B91" s="20"/>
      <c r="C91" s="20" t="s">
        <v>330</v>
      </c>
      <c r="D91" s="20" t="s">
        <v>37</v>
      </c>
      <c r="E91" s="27" t="s">
        <v>331</v>
      </c>
      <c r="F91" s="21" t="s">
        <v>332</v>
      </c>
      <c r="G91" s="17" t="s">
        <v>40</v>
      </c>
      <c r="H91" s="29">
        <v>4253</v>
      </c>
      <c r="I91" s="68"/>
      <c r="J91" s="45">
        <f>H91*0.16</f>
        <v>680.48</v>
      </c>
      <c r="K91" s="40"/>
      <c r="L91" s="40"/>
      <c r="M91" s="74">
        <f>J91+K91+L91</f>
        <v>680.48</v>
      </c>
      <c r="N91" s="40"/>
      <c r="O91" s="40"/>
      <c r="P91" s="40"/>
      <c r="Q91" s="74"/>
      <c r="R91" s="74"/>
      <c r="S91" s="53">
        <v>1</v>
      </c>
      <c r="T91" s="18">
        <f>M91+Q91</f>
        <v>680.48</v>
      </c>
      <c r="U91" s="82" t="s">
        <v>56</v>
      </c>
      <c r="V91" s="55">
        <f>(MID(U91,8,4)-LEFT(U91,4))*12+RIGHT(U91,2)-MID(U91,5,2)+1</f>
        <v>2</v>
      </c>
    </row>
    <row r="92" ht="24.9" customHeight="1" spans="1:22">
      <c r="A92" s="12">
        <v>87</v>
      </c>
      <c r="B92" s="20"/>
      <c r="C92" s="20" t="s">
        <v>333</v>
      </c>
      <c r="D92" s="20" t="s">
        <v>30</v>
      </c>
      <c r="E92" s="27" t="s">
        <v>334</v>
      </c>
      <c r="F92" s="21" t="s">
        <v>335</v>
      </c>
      <c r="G92" s="17" t="s">
        <v>40</v>
      </c>
      <c r="H92" s="29">
        <v>4253</v>
      </c>
      <c r="I92" s="68"/>
      <c r="J92" s="45">
        <f>H92*0.16</f>
        <v>680.48</v>
      </c>
      <c r="K92" s="40"/>
      <c r="L92" s="40"/>
      <c r="M92" s="74">
        <f>J92+K92+L92</f>
        <v>680.48</v>
      </c>
      <c r="N92" s="40"/>
      <c r="O92" s="40"/>
      <c r="P92" s="40"/>
      <c r="Q92" s="74"/>
      <c r="R92" s="74"/>
      <c r="S92" s="53">
        <v>1</v>
      </c>
      <c r="T92" s="18">
        <f>M92+Q92</f>
        <v>680.48</v>
      </c>
      <c r="U92" s="82" t="s">
        <v>56</v>
      </c>
      <c r="V92" s="55">
        <f>(MID(U92,8,4)-LEFT(U92,4))*12+RIGHT(U92,2)-MID(U92,5,2)+1</f>
        <v>2</v>
      </c>
    </row>
    <row r="93" ht="24.9" customHeight="1" spans="1:22">
      <c r="A93" s="12">
        <v>88</v>
      </c>
      <c r="B93" s="20"/>
      <c r="C93" s="14" t="s">
        <v>336</v>
      </c>
      <c r="D93" s="14" t="s">
        <v>30</v>
      </c>
      <c r="E93" s="15" t="s">
        <v>337</v>
      </c>
      <c r="F93" s="15" t="s">
        <v>338</v>
      </c>
      <c r="G93" s="17" t="s">
        <v>33</v>
      </c>
      <c r="H93" s="18">
        <v>4349</v>
      </c>
      <c r="I93" s="18">
        <v>7089</v>
      </c>
      <c r="J93" s="18">
        <f>H93*0.16</f>
        <v>695.84</v>
      </c>
      <c r="K93" s="18">
        <f>I93*0.09</f>
        <v>638.01</v>
      </c>
      <c r="L93" s="18">
        <f>ROUND(H93*0.005,2)</f>
        <v>21.75</v>
      </c>
      <c r="M93" s="74">
        <f>J93+K93+L93</f>
        <v>1355.6</v>
      </c>
      <c r="N93" s="18">
        <f>H93*0.08</f>
        <v>347.92</v>
      </c>
      <c r="O93" s="18">
        <f>I93*0.02</f>
        <v>141.78</v>
      </c>
      <c r="P93" s="18">
        <f>L93</f>
        <v>21.75</v>
      </c>
      <c r="Q93" s="74">
        <f>N93+O93+P93</f>
        <v>511.45</v>
      </c>
      <c r="R93" s="74"/>
      <c r="S93" s="53">
        <v>1</v>
      </c>
      <c r="T93" s="18">
        <f>M93+Q93</f>
        <v>1867.05</v>
      </c>
      <c r="U93" s="82" t="s">
        <v>288</v>
      </c>
      <c r="V93" s="55">
        <f>(MID(U93,8,4)-LEFT(U93,4))*12+RIGHT(U93,2)-MID(U93,5,2)+1</f>
        <v>19</v>
      </c>
    </row>
    <row r="94" ht="24.9" customHeight="1" spans="1:22">
      <c r="A94" s="12">
        <v>89</v>
      </c>
      <c r="B94" s="20"/>
      <c r="C94" s="14" t="s">
        <v>339</v>
      </c>
      <c r="D94" s="14" t="s">
        <v>30</v>
      </c>
      <c r="E94" s="15" t="s">
        <v>340</v>
      </c>
      <c r="F94" s="15" t="s">
        <v>341</v>
      </c>
      <c r="G94" s="17" t="s">
        <v>33</v>
      </c>
      <c r="H94" s="18">
        <v>4253</v>
      </c>
      <c r="I94" s="18">
        <v>7089</v>
      </c>
      <c r="J94" s="18">
        <f>H94*0.16</f>
        <v>680.48</v>
      </c>
      <c r="K94" s="18">
        <f>I94*0.09</f>
        <v>638.01</v>
      </c>
      <c r="L94" s="18">
        <f>ROUND(H94*0.005,2)</f>
        <v>21.27</v>
      </c>
      <c r="M94" s="74">
        <f>J94+K94+L94</f>
        <v>1339.76</v>
      </c>
      <c r="N94" s="18">
        <f>H94*0.08</f>
        <v>340.24</v>
      </c>
      <c r="O94" s="18">
        <f>I94*0.02</f>
        <v>141.78</v>
      </c>
      <c r="P94" s="18">
        <f>L94</f>
        <v>21.27</v>
      </c>
      <c r="Q94" s="74">
        <f>N94+O94+P94</f>
        <v>503.29</v>
      </c>
      <c r="R94" s="74"/>
      <c r="S94" s="53">
        <v>1</v>
      </c>
      <c r="T94" s="18">
        <f>M94+Q94</f>
        <v>1843.05</v>
      </c>
      <c r="U94" s="82" t="s">
        <v>288</v>
      </c>
      <c r="V94" s="55">
        <f>(MID(U94,8,4)-LEFT(U94,4))*12+RIGHT(U94,2)-MID(U94,5,2)+1</f>
        <v>19</v>
      </c>
    </row>
    <row r="95" ht="24.9" customHeight="1" spans="1:22">
      <c r="A95" s="12">
        <v>90</v>
      </c>
      <c r="B95" s="20" t="s">
        <v>342</v>
      </c>
      <c r="C95" s="20" t="s">
        <v>343</v>
      </c>
      <c r="D95" s="20" t="s">
        <v>37</v>
      </c>
      <c r="E95" s="27" t="s">
        <v>344</v>
      </c>
      <c r="F95" s="63" t="s">
        <v>345</v>
      </c>
      <c r="G95" s="17" t="s">
        <v>40</v>
      </c>
      <c r="H95" s="25">
        <v>4253</v>
      </c>
      <c r="I95" s="41"/>
      <c r="J95" s="43">
        <f>H95*0.16</f>
        <v>680.48</v>
      </c>
      <c r="K95" s="41"/>
      <c r="L95" s="41"/>
      <c r="M95" s="39">
        <f>J95+K95+L95</f>
        <v>680.48</v>
      </c>
      <c r="N95" s="41"/>
      <c r="O95" s="41"/>
      <c r="P95" s="41"/>
      <c r="Q95" s="39"/>
      <c r="R95" s="39"/>
      <c r="S95" s="53">
        <v>1</v>
      </c>
      <c r="T95" s="18">
        <f>M95+Q95</f>
        <v>680.48</v>
      </c>
      <c r="U95" s="56" t="s">
        <v>263</v>
      </c>
      <c r="V95" s="55">
        <f>(MID(U95,8,4)-LEFT(U95,4))*12+RIGHT(U95,2)-MID(U95,5,2)+1</f>
        <v>25</v>
      </c>
    </row>
    <row r="96" ht="24.9" customHeight="1" spans="1:22">
      <c r="A96" s="12">
        <v>91</v>
      </c>
      <c r="B96" s="20"/>
      <c r="C96" s="20" t="s">
        <v>346</v>
      </c>
      <c r="D96" s="20" t="s">
        <v>30</v>
      </c>
      <c r="E96" s="27" t="s">
        <v>347</v>
      </c>
      <c r="F96" s="63" t="s">
        <v>348</v>
      </c>
      <c r="G96" s="17" t="s">
        <v>40</v>
      </c>
      <c r="H96" s="25">
        <v>4253</v>
      </c>
      <c r="I96" s="41"/>
      <c r="J96" s="43">
        <f>H96*0.16</f>
        <v>680.48</v>
      </c>
      <c r="K96" s="41"/>
      <c r="L96" s="41"/>
      <c r="M96" s="39">
        <f>J96+K96+L96</f>
        <v>680.48</v>
      </c>
      <c r="N96" s="41"/>
      <c r="O96" s="41"/>
      <c r="P96" s="41"/>
      <c r="Q96" s="39"/>
      <c r="R96" s="39"/>
      <c r="S96" s="53">
        <v>1</v>
      </c>
      <c r="T96" s="18">
        <f>M96+Q96</f>
        <v>680.48</v>
      </c>
      <c r="U96" s="56" t="s">
        <v>263</v>
      </c>
      <c r="V96" s="55">
        <f>(MID(U96,8,4)-LEFT(U96,4))*12+RIGHT(U96,2)-MID(U96,5,2)+1</f>
        <v>25</v>
      </c>
    </row>
    <row r="97" ht="24.9" customHeight="1" spans="1:22">
      <c r="A97" s="12">
        <v>92</v>
      </c>
      <c r="B97" s="20"/>
      <c r="C97" s="20" t="s">
        <v>349</v>
      </c>
      <c r="D97" s="24" t="s">
        <v>30</v>
      </c>
      <c r="E97" s="27" t="s">
        <v>350</v>
      </c>
      <c r="F97" s="63" t="s">
        <v>351</v>
      </c>
      <c r="G97" s="17" t="s">
        <v>40</v>
      </c>
      <c r="H97" s="25">
        <v>4253</v>
      </c>
      <c r="I97" s="41"/>
      <c r="J97" s="43">
        <f>H97*0.16</f>
        <v>680.48</v>
      </c>
      <c r="K97" s="41"/>
      <c r="L97" s="41"/>
      <c r="M97" s="39">
        <f>J97+K97+L97</f>
        <v>680.48</v>
      </c>
      <c r="N97" s="41"/>
      <c r="O97" s="41"/>
      <c r="P97" s="41"/>
      <c r="Q97" s="39"/>
      <c r="R97" s="39"/>
      <c r="S97" s="53">
        <v>1</v>
      </c>
      <c r="T97" s="18">
        <f>M97+Q97</f>
        <v>680.48</v>
      </c>
      <c r="U97" s="56" t="s">
        <v>263</v>
      </c>
      <c r="V97" s="55">
        <f>(MID(U97,8,4)-LEFT(U97,4))*12+RIGHT(U97,2)-MID(U97,5,2)+1</f>
        <v>25</v>
      </c>
    </row>
    <row r="98" ht="24.9" customHeight="1" spans="1:22">
      <c r="A98" s="12">
        <v>93</v>
      </c>
      <c r="B98" s="20"/>
      <c r="C98" s="20" t="s">
        <v>352</v>
      </c>
      <c r="D98" s="20" t="s">
        <v>37</v>
      </c>
      <c r="E98" s="27" t="s">
        <v>353</v>
      </c>
      <c r="F98" s="63" t="s">
        <v>354</v>
      </c>
      <c r="G98" s="17" t="s">
        <v>40</v>
      </c>
      <c r="H98" s="25">
        <v>4253</v>
      </c>
      <c r="I98" s="41"/>
      <c r="J98" s="43">
        <f>H98*0.16</f>
        <v>680.48</v>
      </c>
      <c r="K98" s="41"/>
      <c r="L98" s="41"/>
      <c r="M98" s="39">
        <f>J98+K98+L98</f>
        <v>680.48</v>
      </c>
      <c r="N98" s="41"/>
      <c r="O98" s="41"/>
      <c r="P98" s="41"/>
      <c r="Q98" s="39"/>
      <c r="R98" s="39"/>
      <c r="S98" s="53">
        <v>1</v>
      </c>
      <c r="T98" s="18">
        <f>M98+Q98</f>
        <v>680.48</v>
      </c>
      <c r="U98" s="56" t="s">
        <v>263</v>
      </c>
      <c r="V98" s="55">
        <f>(MID(U98,8,4)-LEFT(U98,4))*12+RIGHT(U98,2)-MID(U98,5,2)+1</f>
        <v>25</v>
      </c>
    </row>
    <row r="99" ht="24.9" customHeight="1" spans="1:22">
      <c r="A99" s="12">
        <v>94</v>
      </c>
      <c r="B99" s="22" t="s">
        <v>355</v>
      </c>
      <c r="C99" s="23" t="s">
        <v>356</v>
      </c>
      <c r="D99" s="64" t="s">
        <v>30</v>
      </c>
      <c r="E99" s="65" t="s">
        <v>357</v>
      </c>
      <c r="F99" s="66" t="s">
        <v>358</v>
      </c>
      <c r="G99" s="67" t="s">
        <v>40</v>
      </c>
      <c r="H99" s="26">
        <v>4253</v>
      </c>
      <c r="I99" s="75"/>
      <c r="J99" s="43">
        <f>H99*0.16</f>
        <v>680.48</v>
      </c>
      <c r="K99" s="76"/>
      <c r="L99" s="76"/>
      <c r="M99" s="77">
        <f>J99+K99+L99</f>
        <v>680.48</v>
      </c>
      <c r="N99" s="76"/>
      <c r="O99" s="76"/>
      <c r="P99" s="76"/>
      <c r="Q99" s="77"/>
      <c r="R99" s="77"/>
      <c r="S99" s="83">
        <v>1</v>
      </c>
      <c r="T99" s="84">
        <f>M99+Q99</f>
        <v>680.48</v>
      </c>
      <c r="U99" s="85" t="s">
        <v>41</v>
      </c>
      <c r="V99" s="86">
        <f>(MID(U99,8,4)-LEFT(U99,4))*12+RIGHT(U99,2)-MID(U99,5,2)+1</f>
        <v>23</v>
      </c>
    </row>
    <row r="100" ht="24.9" customHeight="1" spans="1:22">
      <c r="A100" s="12">
        <v>95</v>
      </c>
      <c r="B100" s="22"/>
      <c r="C100" s="20" t="s">
        <v>359</v>
      </c>
      <c r="D100" s="20" t="s">
        <v>37</v>
      </c>
      <c r="E100" s="27" t="s">
        <v>360</v>
      </c>
      <c r="F100" s="21" t="s">
        <v>361</v>
      </c>
      <c r="G100" s="17" t="s">
        <v>40</v>
      </c>
      <c r="H100" s="25">
        <v>4253</v>
      </c>
      <c r="I100" s="45"/>
      <c r="J100" s="43">
        <f>H100*0.16</f>
        <v>680.48</v>
      </c>
      <c r="K100" s="41"/>
      <c r="L100" s="41"/>
      <c r="M100" s="39">
        <f>J100+K100+L100</f>
        <v>680.48</v>
      </c>
      <c r="N100" s="41"/>
      <c r="O100" s="41"/>
      <c r="P100" s="41"/>
      <c r="Q100" s="39"/>
      <c r="R100" s="39"/>
      <c r="S100" s="53">
        <v>1</v>
      </c>
      <c r="T100" s="18">
        <f>M100+Q100</f>
        <v>680.48</v>
      </c>
      <c r="U100" s="56" t="s">
        <v>64</v>
      </c>
      <c r="V100" s="55">
        <f>(MID(U100,8,4)-LEFT(U100,4))*12+RIGHT(U100,2)-MID(U100,5,2)+1</f>
        <v>22</v>
      </c>
    </row>
    <row r="101" ht="24.9" customHeight="1" spans="1:22">
      <c r="A101" s="12">
        <v>96</v>
      </c>
      <c r="B101" s="22"/>
      <c r="C101" s="20" t="s">
        <v>362</v>
      </c>
      <c r="D101" s="20" t="s">
        <v>37</v>
      </c>
      <c r="E101" s="27" t="s">
        <v>363</v>
      </c>
      <c r="F101" s="21" t="s">
        <v>364</v>
      </c>
      <c r="G101" s="17" t="s">
        <v>40</v>
      </c>
      <c r="H101" s="25">
        <v>4253</v>
      </c>
      <c r="I101" s="45"/>
      <c r="J101" s="43">
        <f>H101*0.16</f>
        <v>680.48</v>
      </c>
      <c r="K101" s="41"/>
      <c r="L101" s="41"/>
      <c r="M101" s="39">
        <f>J101+K101+L101</f>
        <v>680.48</v>
      </c>
      <c r="N101" s="41"/>
      <c r="O101" s="41"/>
      <c r="P101" s="41"/>
      <c r="Q101" s="39"/>
      <c r="R101" s="39"/>
      <c r="S101" s="53">
        <v>1</v>
      </c>
      <c r="T101" s="18">
        <f>M101+Q101</f>
        <v>680.48</v>
      </c>
      <c r="U101" s="56" t="s">
        <v>64</v>
      </c>
      <c r="V101" s="55">
        <f>(MID(U101,8,4)-LEFT(U101,4))*12+RIGHT(U101,2)-MID(U101,5,2)+1</f>
        <v>22</v>
      </c>
    </row>
    <row r="102" ht="24.9" customHeight="1" spans="1:22">
      <c r="A102" s="12">
        <v>97</v>
      </c>
      <c r="B102" s="22"/>
      <c r="C102" s="20" t="s">
        <v>365</v>
      </c>
      <c r="D102" s="20" t="s">
        <v>37</v>
      </c>
      <c r="E102" s="27" t="s">
        <v>366</v>
      </c>
      <c r="F102" s="21" t="s">
        <v>367</v>
      </c>
      <c r="G102" s="17" t="s">
        <v>40</v>
      </c>
      <c r="H102" s="25">
        <v>4253</v>
      </c>
      <c r="I102" s="68"/>
      <c r="J102" s="43">
        <f>H102*0.16</f>
        <v>680.48</v>
      </c>
      <c r="K102" s="41"/>
      <c r="L102" s="41"/>
      <c r="M102" s="39">
        <f>J102+K102+L102</f>
        <v>680.48</v>
      </c>
      <c r="N102" s="41"/>
      <c r="O102" s="41"/>
      <c r="P102" s="41"/>
      <c r="Q102" s="39"/>
      <c r="R102" s="39"/>
      <c r="S102" s="53">
        <v>1</v>
      </c>
      <c r="T102" s="18">
        <f>M102+Q102</f>
        <v>680.48</v>
      </c>
      <c r="U102" s="56" t="s">
        <v>127</v>
      </c>
      <c r="V102" s="55">
        <f>(MID(U102,8,4)-LEFT(U102,4))*12+RIGHT(U102,2)-MID(U102,5,2)+1</f>
        <v>20</v>
      </c>
    </row>
    <row r="103" ht="24.9" customHeight="1" spans="1:22">
      <c r="A103" s="12">
        <v>98</v>
      </c>
      <c r="B103" s="22"/>
      <c r="C103" s="20" t="s">
        <v>368</v>
      </c>
      <c r="D103" s="20" t="s">
        <v>37</v>
      </c>
      <c r="E103" s="27" t="s">
        <v>369</v>
      </c>
      <c r="F103" s="21" t="s">
        <v>370</v>
      </c>
      <c r="G103" s="17" t="s">
        <v>40</v>
      </c>
      <c r="H103" s="25">
        <v>4253</v>
      </c>
      <c r="I103" s="68"/>
      <c r="J103" s="43">
        <f>H103*0.16</f>
        <v>680.48</v>
      </c>
      <c r="K103" s="41"/>
      <c r="L103" s="41"/>
      <c r="M103" s="39">
        <f>J103+K103+L103</f>
        <v>680.48</v>
      </c>
      <c r="N103" s="41"/>
      <c r="O103" s="41"/>
      <c r="P103" s="41"/>
      <c r="Q103" s="39"/>
      <c r="R103" s="39"/>
      <c r="S103" s="53">
        <v>1</v>
      </c>
      <c r="T103" s="18">
        <f>M103+Q103</f>
        <v>680.48</v>
      </c>
      <c r="U103" s="56" t="s">
        <v>127</v>
      </c>
      <c r="V103" s="55">
        <f>(MID(U103,8,4)-LEFT(U103,4))*12+RIGHT(U103,2)-MID(U103,5,2)+1</f>
        <v>20</v>
      </c>
    </row>
    <row r="104" ht="24.9" customHeight="1" spans="1:22">
      <c r="A104" s="12">
        <v>99</v>
      </c>
      <c r="B104" s="22"/>
      <c r="C104" s="20" t="s">
        <v>371</v>
      </c>
      <c r="D104" s="20" t="s">
        <v>37</v>
      </c>
      <c r="E104" s="27" t="s">
        <v>372</v>
      </c>
      <c r="F104" s="21" t="s">
        <v>373</v>
      </c>
      <c r="G104" s="17" t="s">
        <v>40</v>
      </c>
      <c r="H104" s="25">
        <v>4253</v>
      </c>
      <c r="I104" s="68"/>
      <c r="J104" s="43">
        <f>H104*0.16</f>
        <v>680.48</v>
      </c>
      <c r="K104" s="41"/>
      <c r="L104" s="41"/>
      <c r="M104" s="39">
        <f>J104+K104+L104</f>
        <v>680.48</v>
      </c>
      <c r="N104" s="41"/>
      <c r="O104" s="41"/>
      <c r="P104" s="41"/>
      <c r="Q104" s="39"/>
      <c r="R104" s="39"/>
      <c r="S104" s="53">
        <v>1</v>
      </c>
      <c r="T104" s="18">
        <f>M104+Q104</f>
        <v>680.48</v>
      </c>
      <c r="U104" s="56" t="s">
        <v>288</v>
      </c>
      <c r="V104" s="55">
        <f>(MID(U104,8,4)-LEFT(U104,4))*12+RIGHT(U104,2)-MID(U104,5,2)+1</f>
        <v>19</v>
      </c>
    </row>
    <row r="105" ht="24.9" customHeight="1" spans="1:22">
      <c r="A105" s="12">
        <v>100</v>
      </c>
      <c r="B105" s="22"/>
      <c r="C105" s="20" t="s">
        <v>374</v>
      </c>
      <c r="D105" s="20" t="s">
        <v>37</v>
      </c>
      <c r="E105" s="27" t="s">
        <v>375</v>
      </c>
      <c r="F105" s="21" t="s">
        <v>376</v>
      </c>
      <c r="G105" s="17" t="s">
        <v>40</v>
      </c>
      <c r="H105" s="25">
        <v>4253</v>
      </c>
      <c r="I105" s="68"/>
      <c r="J105" s="43">
        <f>H105*0.16</f>
        <v>680.48</v>
      </c>
      <c r="K105" s="41"/>
      <c r="L105" s="41"/>
      <c r="M105" s="39">
        <f>J105+K105+L105</f>
        <v>680.48</v>
      </c>
      <c r="N105" s="41"/>
      <c r="O105" s="41"/>
      <c r="P105" s="41"/>
      <c r="Q105" s="39"/>
      <c r="R105" s="39"/>
      <c r="S105" s="53">
        <v>1</v>
      </c>
      <c r="T105" s="18">
        <f>M105+Q105</f>
        <v>680.48</v>
      </c>
      <c r="U105" s="56" t="s">
        <v>153</v>
      </c>
      <c r="V105" s="55">
        <f>(MID(U105,8,4)-LEFT(U105,4))*12+RIGHT(U105,2)-MID(U105,5,2)+1</f>
        <v>18</v>
      </c>
    </row>
    <row r="106" ht="24.9" customHeight="1" spans="1:22">
      <c r="A106" s="12">
        <v>101</v>
      </c>
      <c r="B106" s="22"/>
      <c r="C106" s="20" t="s">
        <v>377</v>
      </c>
      <c r="D106" s="24" t="s">
        <v>37</v>
      </c>
      <c r="E106" s="27" t="s">
        <v>378</v>
      </c>
      <c r="F106" s="21" t="s">
        <v>379</v>
      </c>
      <c r="G106" s="17" t="s">
        <v>40</v>
      </c>
      <c r="H106" s="25">
        <v>4253</v>
      </c>
      <c r="I106" s="42"/>
      <c r="J106" s="43">
        <f>H106*0.16</f>
        <v>680.48</v>
      </c>
      <c r="K106" s="41"/>
      <c r="L106" s="41"/>
      <c r="M106" s="39">
        <f>J106+K106+L106</f>
        <v>680.48</v>
      </c>
      <c r="N106" s="41"/>
      <c r="O106" s="41"/>
      <c r="P106" s="41"/>
      <c r="Q106" s="39"/>
      <c r="R106" s="39"/>
      <c r="S106" s="53">
        <v>1</v>
      </c>
      <c r="T106" s="18">
        <f>M106+Q106</f>
        <v>680.48</v>
      </c>
      <c r="U106" s="56" t="s">
        <v>41</v>
      </c>
      <c r="V106" s="55">
        <f>(MID(U106,8,4)-LEFT(U106,4))*12+RIGHT(U106,2)-MID(U106,5,2)+1</f>
        <v>23</v>
      </c>
    </row>
    <row r="107" ht="24.9" customHeight="1" spans="1:22">
      <c r="A107" s="12">
        <v>102</v>
      </c>
      <c r="B107" s="22"/>
      <c r="C107" s="20" t="s">
        <v>380</v>
      </c>
      <c r="D107" s="24" t="s">
        <v>30</v>
      </c>
      <c r="E107" s="27" t="s">
        <v>381</v>
      </c>
      <c r="F107" s="21" t="s">
        <v>382</v>
      </c>
      <c r="G107" s="17" t="s">
        <v>40</v>
      </c>
      <c r="H107" s="25">
        <v>4253</v>
      </c>
      <c r="I107" s="42"/>
      <c r="J107" s="43">
        <f>H107*0.16</f>
        <v>680.48</v>
      </c>
      <c r="K107" s="41"/>
      <c r="L107" s="41"/>
      <c r="M107" s="39">
        <f>J107+K107+L107</f>
        <v>680.48</v>
      </c>
      <c r="N107" s="41"/>
      <c r="O107" s="41"/>
      <c r="P107" s="41"/>
      <c r="Q107" s="39"/>
      <c r="R107" s="39"/>
      <c r="S107" s="53">
        <v>1</v>
      </c>
      <c r="T107" s="18">
        <f>M107+Q107</f>
        <v>680.48</v>
      </c>
      <c r="U107" s="56" t="s">
        <v>383</v>
      </c>
      <c r="V107" s="55">
        <f>(MID(U107,8,4)-LEFT(U107,4))*12+RIGHT(U107,2)-MID(U107,5,2)+1</f>
        <v>9</v>
      </c>
    </row>
    <row r="108" ht="24.9" customHeight="1" spans="1:22">
      <c r="A108" s="12">
        <v>103</v>
      </c>
      <c r="B108" s="22"/>
      <c r="C108" s="20" t="s">
        <v>384</v>
      </c>
      <c r="D108" s="24" t="s">
        <v>30</v>
      </c>
      <c r="E108" s="27" t="s">
        <v>385</v>
      </c>
      <c r="F108" s="21" t="s">
        <v>386</v>
      </c>
      <c r="G108" s="17" t="s">
        <v>40</v>
      </c>
      <c r="H108" s="25">
        <v>4500</v>
      </c>
      <c r="I108" s="45"/>
      <c r="J108" s="43">
        <f>H108*0.16</f>
        <v>720</v>
      </c>
      <c r="K108" s="41"/>
      <c r="L108" s="41"/>
      <c r="M108" s="39">
        <f>J108+K108+L108</f>
        <v>720</v>
      </c>
      <c r="N108" s="41"/>
      <c r="O108" s="41"/>
      <c r="P108" s="41"/>
      <c r="Q108" s="39"/>
      <c r="R108" s="39"/>
      <c r="S108" s="53">
        <v>1</v>
      </c>
      <c r="T108" s="18">
        <f>M108+Q108</f>
        <v>720</v>
      </c>
      <c r="U108" s="56" t="s">
        <v>131</v>
      </c>
      <c r="V108" s="55">
        <f>(MID(U108,8,4)-LEFT(U108,4))*12+RIGHT(U108,2)-MID(U108,5,2)+1</f>
        <v>5</v>
      </c>
    </row>
    <row r="109" ht="24.9" customHeight="1" spans="1:22">
      <c r="A109" s="12">
        <v>104</v>
      </c>
      <c r="B109" s="22"/>
      <c r="C109" s="20" t="s">
        <v>387</v>
      </c>
      <c r="D109" s="20" t="s">
        <v>30</v>
      </c>
      <c r="E109" s="27" t="s">
        <v>388</v>
      </c>
      <c r="F109" s="21" t="s">
        <v>389</v>
      </c>
      <c r="G109" s="17" t="s">
        <v>40</v>
      </c>
      <c r="H109" s="25">
        <v>6000</v>
      </c>
      <c r="I109" s="45"/>
      <c r="J109" s="43">
        <f>H109*0.16</f>
        <v>960</v>
      </c>
      <c r="K109" s="41"/>
      <c r="L109" s="41"/>
      <c r="M109" s="39">
        <f>J109+K109+L109</f>
        <v>960</v>
      </c>
      <c r="N109" s="41"/>
      <c r="O109" s="41"/>
      <c r="P109" s="41"/>
      <c r="Q109" s="39"/>
      <c r="R109" s="39"/>
      <c r="S109" s="53">
        <v>1</v>
      </c>
      <c r="T109" s="18">
        <f>M109+Q109</f>
        <v>960</v>
      </c>
      <c r="U109" s="56" t="s">
        <v>390</v>
      </c>
      <c r="V109" s="55">
        <f>(MID(U109,8,4)-LEFT(U109,4))*12+RIGHT(U109,2)-MID(U109,5,2)+1</f>
        <v>4</v>
      </c>
    </row>
    <row r="110" ht="24.9" customHeight="1" spans="1:22">
      <c r="A110" s="12">
        <v>105</v>
      </c>
      <c r="B110" s="22"/>
      <c r="C110" s="20" t="s">
        <v>391</v>
      </c>
      <c r="D110" s="20" t="s">
        <v>37</v>
      </c>
      <c r="E110" s="27" t="s">
        <v>392</v>
      </c>
      <c r="F110" s="15" t="s">
        <v>393</v>
      </c>
      <c r="G110" s="17" t="s">
        <v>40</v>
      </c>
      <c r="H110" s="25">
        <v>4253</v>
      </c>
      <c r="I110" s="42"/>
      <c r="J110" s="43">
        <f>H110*0.16</f>
        <v>680.48</v>
      </c>
      <c r="K110" s="41"/>
      <c r="L110" s="41"/>
      <c r="M110" s="39">
        <f>J110+K110+L110</f>
        <v>680.48</v>
      </c>
      <c r="N110" s="41"/>
      <c r="O110" s="41"/>
      <c r="P110" s="41"/>
      <c r="Q110" s="39"/>
      <c r="R110" s="39"/>
      <c r="S110" s="53">
        <v>1</v>
      </c>
      <c r="T110" s="18">
        <f>M110+Q110</f>
        <v>680.48</v>
      </c>
      <c r="U110" s="56" t="s">
        <v>229</v>
      </c>
      <c r="V110" s="55">
        <f>(MID(U110,8,4)-LEFT(U110,4))*12+RIGHT(U110,2)-MID(U110,5,2)+1</f>
        <v>3</v>
      </c>
    </row>
    <row r="111" ht="24.9" customHeight="1" spans="1:22">
      <c r="A111" s="12">
        <v>106</v>
      </c>
      <c r="B111" s="22"/>
      <c r="C111" s="20" t="s">
        <v>394</v>
      </c>
      <c r="D111" s="20" t="s">
        <v>37</v>
      </c>
      <c r="E111" s="27" t="s">
        <v>395</v>
      </c>
      <c r="F111" s="15" t="s">
        <v>396</v>
      </c>
      <c r="G111" s="17" t="s">
        <v>40</v>
      </c>
      <c r="H111" s="25">
        <v>4253</v>
      </c>
      <c r="I111" s="42"/>
      <c r="J111" s="43">
        <f>H111*0.16</f>
        <v>680.48</v>
      </c>
      <c r="K111" s="41"/>
      <c r="L111" s="41"/>
      <c r="M111" s="39">
        <f>J111+K111+L111</f>
        <v>680.48</v>
      </c>
      <c r="N111" s="41"/>
      <c r="O111" s="41"/>
      <c r="P111" s="41"/>
      <c r="Q111" s="39"/>
      <c r="R111" s="39"/>
      <c r="S111" s="53">
        <v>1</v>
      </c>
      <c r="T111" s="18">
        <f>M111+Q111</f>
        <v>680.48</v>
      </c>
      <c r="U111" s="56" t="s">
        <v>229</v>
      </c>
      <c r="V111" s="55">
        <f>(MID(U111,8,4)-LEFT(U111,4))*12+RIGHT(U111,2)-MID(U111,5,2)+1</f>
        <v>3</v>
      </c>
    </row>
    <row r="112" ht="24.9" customHeight="1" spans="1:22">
      <c r="A112" s="12">
        <v>107</v>
      </c>
      <c r="B112" s="22"/>
      <c r="C112" s="20" t="s">
        <v>397</v>
      </c>
      <c r="D112" s="20" t="s">
        <v>30</v>
      </c>
      <c r="E112" s="27" t="s">
        <v>398</v>
      </c>
      <c r="F112" s="15" t="s">
        <v>399</v>
      </c>
      <c r="G112" s="17" t="s">
        <v>40</v>
      </c>
      <c r="H112" s="25">
        <v>4253</v>
      </c>
      <c r="I112" s="42"/>
      <c r="J112" s="43">
        <f>H112*0.16</f>
        <v>680.48</v>
      </c>
      <c r="K112" s="41"/>
      <c r="L112" s="41"/>
      <c r="M112" s="39">
        <f>J112+K112+L112</f>
        <v>680.48</v>
      </c>
      <c r="N112" s="41"/>
      <c r="O112" s="41"/>
      <c r="P112" s="41"/>
      <c r="Q112" s="39"/>
      <c r="R112" s="39"/>
      <c r="S112" s="53">
        <v>1</v>
      </c>
      <c r="T112" s="18">
        <f>M112+Q112</f>
        <v>680.48</v>
      </c>
      <c r="U112" s="56" t="s">
        <v>229</v>
      </c>
      <c r="V112" s="55">
        <f>(MID(U112,8,4)-LEFT(U112,4))*12+RIGHT(U112,2)-MID(U112,5,2)+1</f>
        <v>3</v>
      </c>
    </row>
    <row r="113" ht="24.9" customHeight="1" spans="1:22">
      <c r="A113" s="12">
        <v>108</v>
      </c>
      <c r="B113" s="22"/>
      <c r="C113" s="20" t="s">
        <v>400</v>
      </c>
      <c r="D113" s="20" t="s">
        <v>30</v>
      </c>
      <c r="E113" s="27" t="s">
        <v>401</v>
      </c>
      <c r="F113" s="15" t="s">
        <v>402</v>
      </c>
      <c r="G113" s="17" t="s">
        <v>40</v>
      </c>
      <c r="H113" s="25">
        <v>4253</v>
      </c>
      <c r="I113" s="42"/>
      <c r="J113" s="43">
        <f>H113*0.16</f>
        <v>680.48</v>
      </c>
      <c r="K113" s="41"/>
      <c r="L113" s="41"/>
      <c r="M113" s="39">
        <f>J113+K113+L113</f>
        <v>680.48</v>
      </c>
      <c r="N113" s="41"/>
      <c r="O113" s="41"/>
      <c r="P113" s="41"/>
      <c r="Q113" s="39"/>
      <c r="R113" s="39"/>
      <c r="S113" s="53">
        <v>1</v>
      </c>
      <c r="T113" s="18">
        <f>M113+Q113</f>
        <v>680.48</v>
      </c>
      <c r="U113" s="56" t="s">
        <v>229</v>
      </c>
      <c r="V113" s="55">
        <f>(MID(U113,8,4)-LEFT(U113,4))*12+RIGHT(U113,2)-MID(U113,5,2)+1</f>
        <v>3</v>
      </c>
    </row>
    <row r="114" ht="24.9" customHeight="1" spans="1:22">
      <c r="A114" s="12">
        <v>109</v>
      </c>
      <c r="B114" s="22"/>
      <c r="C114" s="20" t="s">
        <v>403</v>
      </c>
      <c r="D114" s="20" t="s">
        <v>30</v>
      </c>
      <c r="E114" s="27" t="s">
        <v>404</v>
      </c>
      <c r="F114" s="15" t="s">
        <v>405</v>
      </c>
      <c r="G114" s="17" t="s">
        <v>40</v>
      </c>
      <c r="H114" s="25">
        <v>4253</v>
      </c>
      <c r="I114" s="42"/>
      <c r="J114" s="43">
        <f>H114*0.16</f>
        <v>680.48</v>
      </c>
      <c r="K114" s="41"/>
      <c r="L114" s="41"/>
      <c r="M114" s="39">
        <f>J114+K114+L114</f>
        <v>680.48</v>
      </c>
      <c r="N114" s="41"/>
      <c r="O114" s="41"/>
      <c r="P114" s="41"/>
      <c r="Q114" s="39"/>
      <c r="R114" s="39"/>
      <c r="S114" s="53">
        <v>1</v>
      </c>
      <c r="T114" s="18">
        <f>M114+Q114</f>
        <v>680.48</v>
      </c>
      <c r="U114" s="56" t="s">
        <v>56</v>
      </c>
      <c r="V114" s="55">
        <f>(MID(U114,8,4)-LEFT(U114,4))*12+RIGHT(U114,2)-MID(U114,5,2)+1</f>
        <v>2</v>
      </c>
    </row>
    <row r="115" ht="24.9" customHeight="1" spans="1:22">
      <c r="A115" s="12">
        <v>110</v>
      </c>
      <c r="B115" s="22"/>
      <c r="C115" s="20" t="s">
        <v>406</v>
      </c>
      <c r="D115" s="20" t="s">
        <v>30</v>
      </c>
      <c r="E115" s="27" t="s">
        <v>407</v>
      </c>
      <c r="F115" s="15" t="s">
        <v>408</v>
      </c>
      <c r="G115" s="17" t="s">
        <v>40</v>
      </c>
      <c r="H115" s="25">
        <v>4253</v>
      </c>
      <c r="I115" s="42"/>
      <c r="J115" s="43">
        <f>H115*0.16</f>
        <v>680.48</v>
      </c>
      <c r="K115" s="41"/>
      <c r="L115" s="41"/>
      <c r="M115" s="39">
        <f>J115+K115+L115</f>
        <v>680.48</v>
      </c>
      <c r="N115" s="41"/>
      <c r="O115" s="41"/>
      <c r="P115" s="41"/>
      <c r="Q115" s="39"/>
      <c r="R115" s="39"/>
      <c r="S115" s="53">
        <v>1</v>
      </c>
      <c r="T115" s="18">
        <f>M115+Q115</f>
        <v>680.48</v>
      </c>
      <c r="U115" s="56" t="s">
        <v>56</v>
      </c>
      <c r="V115" s="55">
        <f>(MID(U115,8,4)-LEFT(U115,4))*12+RIGHT(U115,2)-MID(U115,5,2)+1</f>
        <v>2</v>
      </c>
    </row>
    <row r="116" ht="24.9" customHeight="1" spans="1:22">
      <c r="A116" s="12">
        <v>111</v>
      </c>
      <c r="B116" s="22"/>
      <c r="C116" s="20" t="s">
        <v>409</v>
      </c>
      <c r="D116" s="20" t="s">
        <v>30</v>
      </c>
      <c r="E116" s="27" t="s">
        <v>410</v>
      </c>
      <c r="F116" s="15" t="s">
        <v>411</v>
      </c>
      <c r="G116" s="17" t="s">
        <v>40</v>
      </c>
      <c r="H116" s="25">
        <v>7089</v>
      </c>
      <c r="I116" s="42"/>
      <c r="J116" s="43">
        <f>H116*0.16</f>
        <v>1134.24</v>
      </c>
      <c r="K116" s="41"/>
      <c r="L116" s="41"/>
      <c r="M116" s="39">
        <f>J116+K116+L116</f>
        <v>1134.24</v>
      </c>
      <c r="N116" s="41"/>
      <c r="O116" s="41"/>
      <c r="P116" s="41"/>
      <c r="Q116" s="39"/>
      <c r="R116" s="39"/>
      <c r="S116" s="53">
        <v>1</v>
      </c>
      <c r="T116" s="18">
        <f>M116+Q116</f>
        <v>1134.24</v>
      </c>
      <c r="U116" s="56" t="s">
        <v>56</v>
      </c>
      <c r="V116" s="55">
        <f>(MID(U116,8,4)-LEFT(U116,4))*12+RIGHT(U116,2)-MID(U116,5,2)+1</f>
        <v>2</v>
      </c>
    </row>
    <row r="117" ht="24.9" customHeight="1" spans="1:22">
      <c r="A117" s="12">
        <v>112</v>
      </c>
      <c r="B117" s="19" t="s">
        <v>412</v>
      </c>
      <c r="C117" s="20" t="s">
        <v>413</v>
      </c>
      <c r="D117" s="20" t="s">
        <v>30</v>
      </c>
      <c r="E117" s="15" t="s">
        <v>414</v>
      </c>
      <c r="F117" s="15" t="s">
        <v>415</v>
      </c>
      <c r="G117" s="17" t="s">
        <v>40</v>
      </c>
      <c r="H117" s="34">
        <v>4253</v>
      </c>
      <c r="I117" s="45"/>
      <c r="J117" s="45">
        <f>H117*0.16</f>
        <v>680.48</v>
      </c>
      <c r="K117" s="41"/>
      <c r="L117" s="41"/>
      <c r="M117" s="39">
        <f>J117+K117+L117</f>
        <v>680.48</v>
      </c>
      <c r="N117" s="41"/>
      <c r="O117" s="41"/>
      <c r="P117" s="41"/>
      <c r="Q117" s="39"/>
      <c r="R117" s="39"/>
      <c r="S117" s="53">
        <v>1</v>
      </c>
      <c r="T117" s="18">
        <f>M117+Q117</f>
        <v>680.48</v>
      </c>
      <c r="U117" s="56" t="s">
        <v>416</v>
      </c>
      <c r="V117" s="55">
        <f>(MID(U117,8,4)-LEFT(U117,4))*12+RIGHT(U117,2)-MID(U117,5,2)+1</f>
        <v>36</v>
      </c>
    </row>
    <row r="118" ht="24.9" customHeight="1" spans="1:22">
      <c r="A118" s="12">
        <v>113</v>
      </c>
      <c r="B118" s="22"/>
      <c r="C118" s="20" t="s">
        <v>417</v>
      </c>
      <c r="D118" s="20" t="s">
        <v>30</v>
      </c>
      <c r="E118" s="15" t="s">
        <v>418</v>
      </c>
      <c r="F118" s="15" t="s">
        <v>419</v>
      </c>
      <c r="G118" s="17" t="s">
        <v>40</v>
      </c>
      <c r="H118" s="34">
        <v>4253</v>
      </c>
      <c r="I118" s="45"/>
      <c r="J118" s="45">
        <f>H118*0.16</f>
        <v>680.48</v>
      </c>
      <c r="K118" s="41"/>
      <c r="L118" s="41"/>
      <c r="M118" s="39">
        <f>J118+K118+L118</f>
        <v>680.48</v>
      </c>
      <c r="N118" s="41"/>
      <c r="O118" s="41"/>
      <c r="P118" s="41"/>
      <c r="Q118" s="39"/>
      <c r="R118" s="39"/>
      <c r="S118" s="53">
        <v>1</v>
      </c>
      <c r="T118" s="18">
        <f>M118+Q118</f>
        <v>680.48</v>
      </c>
      <c r="U118" s="56" t="s">
        <v>85</v>
      </c>
      <c r="V118" s="55">
        <f>(MID(U118,8,4)-LEFT(U118,4))*12+RIGHT(U118,2)-MID(U118,5,2)+1</f>
        <v>33</v>
      </c>
    </row>
    <row r="119" ht="24.9" customHeight="1" spans="1:22">
      <c r="A119" s="12">
        <v>114</v>
      </c>
      <c r="B119" s="22"/>
      <c r="C119" s="20" t="s">
        <v>420</v>
      </c>
      <c r="D119" s="20" t="s">
        <v>30</v>
      </c>
      <c r="E119" s="15" t="s">
        <v>421</v>
      </c>
      <c r="F119" s="15" t="s">
        <v>422</v>
      </c>
      <c r="G119" s="17" t="s">
        <v>40</v>
      </c>
      <c r="H119" s="34">
        <v>4253</v>
      </c>
      <c r="I119" s="45"/>
      <c r="J119" s="45">
        <f>H119*0.16</f>
        <v>680.48</v>
      </c>
      <c r="K119" s="41"/>
      <c r="L119" s="41"/>
      <c r="M119" s="39">
        <f>J119+K119+L119</f>
        <v>680.48</v>
      </c>
      <c r="N119" s="41"/>
      <c r="O119" s="41"/>
      <c r="P119" s="41"/>
      <c r="Q119" s="39"/>
      <c r="R119" s="39"/>
      <c r="S119" s="53">
        <v>1</v>
      </c>
      <c r="T119" s="18">
        <f>M119+Q119</f>
        <v>680.48</v>
      </c>
      <c r="U119" s="56" t="s">
        <v>288</v>
      </c>
      <c r="V119" s="55">
        <f>(MID(U119,8,4)-LEFT(U119,4))*12+RIGHT(U119,2)-MID(U119,5,2)+1</f>
        <v>19</v>
      </c>
    </row>
    <row r="120" ht="24.9" customHeight="1" spans="1:22">
      <c r="A120" s="12">
        <v>115</v>
      </c>
      <c r="B120" s="22"/>
      <c r="C120" s="20" t="s">
        <v>423</v>
      </c>
      <c r="D120" s="20" t="s">
        <v>37</v>
      </c>
      <c r="E120" s="15" t="s">
        <v>424</v>
      </c>
      <c r="F120" s="15" t="s">
        <v>425</v>
      </c>
      <c r="G120" s="17" t="s">
        <v>40</v>
      </c>
      <c r="H120" s="34">
        <v>4253</v>
      </c>
      <c r="I120" s="68"/>
      <c r="J120" s="45">
        <f>H120*0.16</f>
        <v>680.48</v>
      </c>
      <c r="K120" s="41"/>
      <c r="L120" s="41"/>
      <c r="M120" s="39">
        <f>J120+K120+L120</f>
        <v>680.48</v>
      </c>
      <c r="N120" s="41"/>
      <c r="O120" s="41"/>
      <c r="P120" s="41"/>
      <c r="Q120" s="39"/>
      <c r="R120" s="39"/>
      <c r="S120" s="53">
        <v>1</v>
      </c>
      <c r="T120" s="18">
        <f>M120+Q120</f>
        <v>680.48</v>
      </c>
      <c r="U120" s="56" t="s">
        <v>153</v>
      </c>
      <c r="V120" s="55">
        <f>(MID(U120,8,4)-LEFT(U120,4))*12+RIGHT(U120,2)-MID(U120,5,2)+1</f>
        <v>18</v>
      </c>
    </row>
    <row r="121" ht="24.9" customHeight="1" spans="1:22">
      <c r="A121" s="12">
        <v>116</v>
      </c>
      <c r="B121" s="22"/>
      <c r="C121" s="20" t="s">
        <v>426</v>
      </c>
      <c r="D121" s="20" t="s">
        <v>37</v>
      </c>
      <c r="E121" s="27" t="s">
        <v>427</v>
      </c>
      <c r="F121" s="15" t="s">
        <v>428</v>
      </c>
      <c r="G121" s="17" t="s">
        <v>40</v>
      </c>
      <c r="H121" s="34">
        <v>4253</v>
      </c>
      <c r="I121" s="68"/>
      <c r="J121" s="45">
        <f>H121*0.16</f>
        <v>680.48</v>
      </c>
      <c r="K121" s="41"/>
      <c r="L121" s="41"/>
      <c r="M121" s="39">
        <f>J121+K121+L121</f>
        <v>680.48</v>
      </c>
      <c r="N121" s="41"/>
      <c r="O121" s="41"/>
      <c r="P121" s="41"/>
      <c r="Q121" s="39"/>
      <c r="R121" s="39"/>
      <c r="S121" s="53">
        <v>1</v>
      </c>
      <c r="T121" s="18">
        <f>M121+Q121</f>
        <v>680.48</v>
      </c>
      <c r="U121" s="56" t="s">
        <v>45</v>
      </c>
      <c r="V121" s="55">
        <f>(MID(U121,8,4)-LEFT(U121,4))*12+RIGHT(U121,2)-MID(U121,5,2)+1</f>
        <v>15</v>
      </c>
    </row>
    <row r="122" ht="24.9" customHeight="1" spans="1:22">
      <c r="A122" s="12">
        <v>117</v>
      </c>
      <c r="B122" s="22"/>
      <c r="C122" s="20" t="s">
        <v>429</v>
      </c>
      <c r="D122" s="20" t="s">
        <v>37</v>
      </c>
      <c r="E122" s="27" t="s">
        <v>430</v>
      </c>
      <c r="F122" s="15" t="s">
        <v>431</v>
      </c>
      <c r="G122" s="17" t="s">
        <v>40</v>
      </c>
      <c r="H122" s="34">
        <v>4253</v>
      </c>
      <c r="I122" s="68"/>
      <c r="J122" s="45">
        <f>H122*0.16</f>
        <v>680.48</v>
      </c>
      <c r="K122" s="41"/>
      <c r="L122" s="41"/>
      <c r="M122" s="39">
        <f>J122+K122+L122</f>
        <v>680.48</v>
      </c>
      <c r="N122" s="41"/>
      <c r="O122" s="41"/>
      <c r="P122" s="41"/>
      <c r="Q122" s="39"/>
      <c r="R122" s="39"/>
      <c r="S122" s="53">
        <v>1</v>
      </c>
      <c r="T122" s="18">
        <f>M122+Q122</f>
        <v>680.48</v>
      </c>
      <c r="U122" s="56" t="s">
        <v>45</v>
      </c>
      <c r="V122" s="55">
        <f>(MID(U122,8,4)-LEFT(U122,4))*12+RIGHT(U122,2)-MID(U122,5,2)+1</f>
        <v>15</v>
      </c>
    </row>
    <row r="123" ht="24.9" customHeight="1" spans="1:22">
      <c r="A123" s="12">
        <v>118</v>
      </c>
      <c r="B123" s="22"/>
      <c r="C123" s="20" t="s">
        <v>432</v>
      </c>
      <c r="D123" s="20" t="s">
        <v>37</v>
      </c>
      <c r="E123" s="27" t="s">
        <v>433</v>
      </c>
      <c r="F123" s="15" t="s">
        <v>434</v>
      </c>
      <c r="G123" s="17" t="s">
        <v>40</v>
      </c>
      <c r="H123" s="34">
        <v>4253</v>
      </c>
      <c r="I123" s="68"/>
      <c r="J123" s="45">
        <f>H123*0.16</f>
        <v>680.48</v>
      </c>
      <c r="K123" s="41"/>
      <c r="L123" s="41"/>
      <c r="M123" s="39">
        <f>J123+K123+L123</f>
        <v>680.48</v>
      </c>
      <c r="N123" s="41"/>
      <c r="O123" s="41"/>
      <c r="P123" s="41"/>
      <c r="Q123" s="39"/>
      <c r="R123" s="39"/>
      <c r="S123" s="53">
        <v>1</v>
      </c>
      <c r="T123" s="18">
        <f>M123+Q123</f>
        <v>680.48</v>
      </c>
      <c r="U123" s="56" t="s">
        <v>45</v>
      </c>
      <c r="V123" s="55">
        <f>(MID(U123,8,4)-LEFT(U123,4))*12+RIGHT(U123,2)-MID(U123,5,2)+1</f>
        <v>15</v>
      </c>
    </row>
    <row r="124" ht="24.9" customHeight="1" spans="1:22">
      <c r="A124" s="12">
        <v>119</v>
      </c>
      <c r="B124" s="22"/>
      <c r="C124" s="20" t="s">
        <v>435</v>
      </c>
      <c r="D124" s="20" t="s">
        <v>37</v>
      </c>
      <c r="E124" s="27" t="s">
        <v>436</v>
      </c>
      <c r="F124" s="15" t="s">
        <v>437</v>
      </c>
      <c r="G124" s="17" t="s">
        <v>40</v>
      </c>
      <c r="H124" s="34">
        <v>4253</v>
      </c>
      <c r="I124" s="68"/>
      <c r="J124" s="45">
        <f>H124*0.16</f>
        <v>680.48</v>
      </c>
      <c r="K124" s="41"/>
      <c r="L124" s="41"/>
      <c r="M124" s="39">
        <f t="shared" ref="M124:M187" si="13">J124+K124+L124</f>
        <v>680.48</v>
      </c>
      <c r="N124" s="41"/>
      <c r="O124" s="41"/>
      <c r="P124" s="41"/>
      <c r="Q124" s="39"/>
      <c r="R124" s="39"/>
      <c r="S124" s="53">
        <v>1</v>
      </c>
      <c r="T124" s="18">
        <f>M124+Q124</f>
        <v>680.48</v>
      </c>
      <c r="U124" s="56" t="s">
        <v>45</v>
      </c>
      <c r="V124" s="55">
        <f>(MID(U124,8,4)-LEFT(U124,4))*12+RIGHT(U124,2)-MID(U124,5,2)+1</f>
        <v>15</v>
      </c>
    </row>
    <row r="125" ht="24.9" customHeight="1" spans="1:22">
      <c r="A125" s="12">
        <v>120</v>
      </c>
      <c r="B125" s="22"/>
      <c r="C125" s="20" t="s">
        <v>438</v>
      </c>
      <c r="D125" s="20" t="s">
        <v>30</v>
      </c>
      <c r="E125" s="27" t="s">
        <v>439</v>
      </c>
      <c r="F125" s="15" t="s">
        <v>440</v>
      </c>
      <c r="G125" s="17" t="s">
        <v>40</v>
      </c>
      <c r="H125" s="34">
        <v>4253</v>
      </c>
      <c r="I125" s="68"/>
      <c r="J125" s="45">
        <f>H125*0.16</f>
        <v>680.48</v>
      </c>
      <c r="K125" s="41"/>
      <c r="L125" s="41"/>
      <c r="M125" s="39">
        <f>J125+K125+L125</f>
        <v>680.48</v>
      </c>
      <c r="N125" s="41"/>
      <c r="O125" s="41"/>
      <c r="P125" s="41"/>
      <c r="Q125" s="39"/>
      <c r="R125" s="39"/>
      <c r="S125" s="53">
        <v>1</v>
      </c>
      <c r="T125" s="18">
        <f>M125+Q125</f>
        <v>680.48</v>
      </c>
      <c r="U125" s="56" t="s">
        <v>149</v>
      </c>
      <c r="V125" s="55">
        <f>(MID(U125,8,4)-LEFT(U125,4))*12+RIGHT(U125,2)-MID(U125,5,2)+1</f>
        <v>14</v>
      </c>
    </row>
    <row r="126" ht="24.9" customHeight="1" spans="1:22">
      <c r="A126" s="12">
        <v>121</v>
      </c>
      <c r="B126" s="22"/>
      <c r="C126" s="20" t="s">
        <v>441</v>
      </c>
      <c r="D126" s="20" t="s">
        <v>37</v>
      </c>
      <c r="E126" s="27" t="s">
        <v>442</v>
      </c>
      <c r="F126" s="15" t="s">
        <v>443</v>
      </c>
      <c r="G126" s="17" t="s">
        <v>40</v>
      </c>
      <c r="H126" s="34">
        <v>4253</v>
      </c>
      <c r="I126" s="68"/>
      <c r="J126" s="45">
        <f>H126*0.16</f>
        <v>680.48</v>
      </c>
      <c r="K126" s="41"/>
      <c r="L126" s="41"/>
      <c r="M126" s="39">
        <f>J126+K126+L126</f>
        <v>680.48</v>
      </c>
      <c r="N126" s="41"/>
      <c r="O126" s="41"/>
      <c r="P126" s="41"/>
      <c r="Q126" s="39"/>
      <c r="R126" s="39"/>
      <c r="S126" s="53">
        <v>1</v>
      </c>
      <c r="T126" s="18">
        <f>M126+Q126</f>
        <v>680.48</v>
      </c>
      <c r="U126" s="56" t="s">
        <v>149</v>
      </c>
      <c r="V126" s="55">
        <f>(MID(U126,8,4)-LEFT(U126,4))*12+RIGHT(U126,2)-MID(U126,5,2)+1</f>
        <v>14</v>
      </c>
    </row>
    <row r="127" ht="24.9" customHeight="1" spans="1:22">
      <c r="A127" s="12">
        <v>122</v>
      </c>
      <c r="B127" s="22"/>
      <c r="C127" s="20" t="s">
        <v>444</v>
      </c>
      <c r="D127" s="20" t="s">
        <v>37</v>
      </c>
      <c r="E127" s="27" t="s">
        <v>445</v>
      </c>
      <c r="F127" s="15" t="s">
        <v>446</v>
      </c>
      <c r="G127" s="17" t="s">
        <v>40</v>
      </c>
      <c r="H127" s="34">
        <v>4253</v>
      </c>
      <c r="I127" s="68"/>
      <c r="J127" s="45">
        <f>H127*0.16</f>
        <v>680.48</v>
      </c>
      <c r="K127" s="41"/>
      <c r="L127" s="41"/>
      <c r="M127" s="39">
        <f>J127+K127+L127</f>
        <v>680.48</v>
      </c>
      <c r="N127" s="41"/>
      <c r="O127" s="41"/>
      <c r="P127" s="41"/>
      <c r="Q127" s="39"/>
      <c r="R127" s="39"/>
      <c r="S127" s="53">
        <v>1</v>
      </c>
      <c r="T127" s="18">
        <f>M127+Q127</f>
        <v>680.48</v>
      </c>
      <c r="U127" s="56" t="s">
        <v>119</v>
      </c>
      <c r="V127" s="55">
        <f>(MID(U127,8,4)-LEFT(U127,4))*12+RIGHT(U127,2)-MID(U127,5,2)+1</f>
        <v>12</v>
      </c>
    </row>
    <row r="128" ht="24.9" customHeight="1" spans="1:22">
      <c r="A128" s="12">
        <v>123</v>
      </c>
      <c r="B128" s="22"/>
      <c r="C128" s="20" t="s">
        <v>447</v>
      </c>
      <c r="D128" s="20" t="s">
        <v>30</v>
      </c>
      <c r="E128" s="27" t="s">
        <v>448</v>
      </c>
      <c r="F128" s="15" t="s">
        <v>449</v>
      </c>
      <c r="G128" s="17" t="s">
        <v>40</v>
      </c>
      <c r="H128" s="34">
        <v>5525</v>
      </c>
      <c r="I128" s="68"/>
      <c r="J128" s="45">
        <f>H128*0.16</f>
        <v>884</v>
      </c>
      <c r="K128" s="41"/>
      <c r="L128" s="41"/>
      <c r="M128" s="39">
        <f>J128+K128+L128</f>
        <v>884</v>
      </c>
      <c r="N128" s="41"/>
      <c r="O128" s="41"/>
      <c r="P128" s="41"/>
      <c r="Q128" s="39"/>
      <c r="R128" s="39"/>
      <c r="S128" s="53">
        <v>1</v>
      </c>
      <c r="T128" s="18">
        <f>M128+Q128</f>
        <v>884</v>
      </c>
      <c r="U128" s="56" t="s">
        <v>190</v>
      </c>
      <c r="V128" s="55">
        <f>(MID(U128,8,4)-LEFT(U128,4))*12+RIGHT(U128,2)-MID(U128,5,2)+1</f>
        <v>11</v>
      </c>
    </row>
    <row r="129" ht="24.9" customHeight="1" spans="1:22">
      <c r="A129" s="12">
        <v>124</v>
      </c>
      <c r="B129" s="22"/>
      <c r="C129" s="20" t="s">
        <v>450</v>
      </c>
      <c r="D129" s="20" t="s">
        <v>30</v>
      </c>
      <c r="E129" s="27" t="s">
        <v>451</v>
      </c>
      <c r="F129" s="15" t="s">
        <v>452</v>
      </c>
      <c r="G129" s="17" t="s">
        <v>40</v>
      </c>
      <c r="H129" s="34">
        <v>4253</v>
      </c>
      <c r="I129" s="68"/>
      <c r="J129" s="45">
        <f>H129*0.16</f>
        <v>680.48</v>
      </c>
      <c r="K129" s="41"/>
      <c r="L129" s="41"/>
      <c r="M129" s="39">
        <f>J129+K129+L129</f>
        <v>680.48</v>
      </c>
      <c r="N129" s="41"/>
      <c r="O129" s="41"/>
      <c r="P129" s="41"/>
      <c r="Q129" s="39"/>
      <c r="R129" s="39"/>
      <c r="S129" s="53">
        <v>1</v>
      </c>
      <c r="T129" s="18">
        <f>M129+Q129</f>
        <v>680.48</v>
      </c>
      <c r="U129" s="56" t="s">
        <v>190</v>
      </c>
      <c r="V129" s="55">
        <f>(MID(U129,8,4)-LEFT(U129,4))*12+RIGHT(U129,2)-MID(U129,5,2)+1</f>
        <v>11</v>
      </c>
    </row>
    <row r="130" ht="24.9" customHeight="1" spans="1:22">
      <c r="A130" s="12">
        <v>125</v>
      </c>
      <c r="B130" s="22"/>
      <c r="C130" s="20" t="s">
        <v>453</v>
      </c>
      <c r="D130" s="20" t="s">
        <v>30</v>
      </c>
      <c r="E130" s="27" t="s">
        <v>454</v>
      </c>
      <c r="F130" s="15" t="s">
        <v>455</v>
      </c>
      <c r="G130" s="17" t="s">
        <v>40</v>
      </c>
      <c r="H130" s="34">
        <v>4253</v>
      </c>
      <c r="I130" s="68"/>
      <c r="J130" s="45">
        <f>H130*0.16</f>
        <v>680.48</v>
      </c>
      <c r="K130" s="41"/>
      <c r="L130" s="41"/>
      <c r="M130" s="39">
        <f>J130+K130+L130</f>
        <v>680.48</v>
      </c>
      <c r="N130" s="41"/>
      <c r="O130" s="41"/>
      <c r="P130" s="41"/>
      <c r="Q130" s="39"/>
      <c r="R130" s="39"/>
      <c r="S130" s="53">
        <v>1</v>
      </c>
      <c r="T130" s="18">
        <f>M130+Q130</f>
        <v>680.48</v>
      </c>
      <c r="U130" s="56" t="s">
        <v>322</v>
      </c>
      <c r="V130" s="55">
        <f>(MID(U130,8,4)-LEFT(U130,4))*12+RIGHT(U130,2)-MID(U130,5,2)+1</f>
        <v>10</v>
      </c>
    </row>
    <row r="131" ht="24.9" customHeight="1" spans="1:22">
      <c r="A131" s="12">
        <v>126</v>
      </c>
      <c r="B131" s="22"/>
      <c r="C131" s="20" t="s">
        <v>456</v>
      </c>
      <c r="D131" s="20" t="s">
        <v>37</v>
      </c>
      <c r="E131" s="27" t="s">
        <v>457</v>
      </c>
      <c r="F131" s="15" t="s">
        <v>458</v>
      </c>
      <c r="G131" s="17" t="s">
        <v>40</v>
      </c>
      <c r="H131" s="34">
        <v>4253</v>
      </c>
      <c r="I131" s="68"/>
      <c r="J131" s="45">
        <f>H131*0.16</f>
        <v>680.48</v>
      </c>
      <c r="K131" s="41"/>
      <c r="L131" s="41"/>
      <c r="M131" s="39">
        <f>J131+K131+L131</f>
        <v>680.48</v>
      </c>
      <c r="N131" s="41"/>
      <c r="O131" s="41"/>
      <c r="P131" s="41"/>
      <c r="Q131" s="39"/>
      <c r="R131" s="39"/>
      <c r="S131" s="53">
        <v>1</v>
      </c>
      <c r="T131" s="18">
        <f>M131+Q131</f>
        <v>680.48</v>
      </c>
      <c r="U131" s="56" t="s">
        <v>322</v>
      </c>
      <c r="V131" s="55">
        <f>(MID(U131,8,4)-LEFT(U131,4))*12+RIGHT(U131,2)-MID(U131,5,2)+1</f>
        <v>10</v>
      </c>
    </row>
    <row r="132" ht="24.9" customHeight="1" spans="1:22">
      <c r="A132" s="12">
        <v>127</v>
      </c>
      <c r="B132" s="22"/>
      <c r="C132" s="20" t="s">
        <v>459</v>
      </c>
      <c r="D132" s="20" t="s">
        <v>30</v>
      </c>
      <c r="E132" s="27" t="s">
        <v>460</v>
      </c>
      <c r="F132" s="15" t="s">
        <v>461</v>
      </c>
      <c r="G132" s="17" t="s">
        <v>40</v>
      </c>
      <c r="H132" s="34">
        <v>4253</v>
      </c>
      <c r="I132" s="68"/>
      <c r="J132" s="45">
        <f>H132*0.16</f>
        <v>680.48</v>
      </c>
      <c r="K132" s="41"/>
      <c r="L132" s="41"/>
      <c r="M132" s="39">
        <f>J132+K132+L132</f>
        <v>680.48</v>
      </c>
      <c r="N132" s="41"/>
      <c r="O132" s="41"/>
      <c r="P132" s="41"/>
      <c r="Q132" s="39"/>
      <c r="R132" s="39"/>
      <c r="S132" s="53">
        <v>1</v>
      </c>
      <c r="T132" s="18">
        <f>M132+Q132</f>
        <v>680.48</v>
      </c>
      <c r="U132" s="56" t="s">
        <v>322</v>
      </c>
      <c r="V132" s="55">
        <f>(MID(U132,8,4)-LEFT(U132,4))*12+RIGHT(U132,2)-MID(U132,5,2)+1</f>
        <v>10</v>
      </c>
    </row>
    <row r="133" ht="24.9" customHeight="1" spans="1:22">
      <c r="A133" s="12">
        <v>128</v>
      </c>
      <c r="B133" s="22"/>
      <c r="C133" s="20" t="s">
        <v>462</v>
      </c>
      <c r="D133" s="20" t="s">
        <v>30</v>
      </c>
      <c r="E133" s="27" t="s">
        <v>463</v>
      </c>
      <c r="F133" s="15" t="s">
        <v>464</v>
      </c>
      <c r="G133" s="17" t="s">
        <v>40</v>
      </c>
      <c r="H133" s="34">
        <v>4253</v>
      </c>
      <c r="I133" s="68"/>
      <c r="J133" s="45">
        <f>H133*0.16</f>
        <v>680.48</v>
      </c>
      <c r="K133" s="41"/>
      <c r="L133" s="41"/>
      <c r="M133" s="39">
        <f>J133+K133+L133</f>
        <v>680.48</v>
      </c>
      <c r="N133" s="41"/>
      <c r="O133" s="41"/>
      <c r="P133" s="41"/>
      <c r="Q133" s="39"/>
      <c r="R133" s="39"/>
      <c r="S133" s="53">
        <v>1</v>
      </c>
      <c r="T133" s="18">
        <f>M133+Q133</f>
        <v>680.48</v>
      </c>
      <c r="U133" s="56" t="s">
        <v>322</v>
      </c>
      <c r="V133" s="55">
        <f>(MID(U133,8,4)-LEFT(U133,4))*12+RIGHT(U133,2)-MID(U133,5,2)+1</f>
        <v>10</v>
      </c>
    </row>
    <row r="134" ht="24.9" customHeight="1" spans="1:22">
      <c r="A134" s="12">
        <v>129</v>
      </c>
      <c r="B134" s="22"/>
      <c r="C134" s="20" t="s">
        <v>465</v>
      </c>
      <c r="D134" s="20" t="s">
        <v>37</v>
      </c>
      <c r="E134" s="27" t="s">
        <v>466</v>
      </c>
      <c r="F134" s="15" t="s">
        <v>467</v>
      </c>
      <c r="G134" s="17" t="s">
        <v>40</v>
      </c>
      <c r="H134" s="34">
        <v>5000</v>
      </c>
      <c r="I134" s="68"/>
      <c r="J134" s="45">
        <f t="shared" ref="J134:J197" si="14">H134*0.16</f>
        <v>800</v>
      </c>
      <c r="K134" s="41"/>
      <c r="L134" s="41"/>
      <c r="M134" s="39">
        <f>J134+K134+L134</f>
        <v>800</v>
      </c>
      <c r="N134" s="41"/>
      <c r="O134" s="41"/>
      <c r="P134" s="41"/>
      <c r="Q134" s="39"/>
      <c r="R134" s="39"/>
      <c r="S134" s="53">
        <v>1</v>
      </c>
      <c r="T134" s="18">
        <f t="shared" ref="T134:T197" si="15">M134+Q134</f>
        <v>800</v>
      </c>
      <c r="U134" s="56" t="s">
        <v>216</v>
      </c>
      <c r="V134" s="55">
        <f>(MID(U134,8,4)-LEFT(U134,4))*12+RIGHT(U134,2)-MID(U134,5,2)+1</f>
        <v>6</v>
      </c>
    </row>
    <row r="135" ht="24.9" customHeight="1" spans="1:22">
      <c r="A135" s="12">
        <v>130</v>
      </c>
      <c r="B135" s="22"/>
      <c r="C135" s="20" t="s">
        <v>468</v>
      </c>
      <c r="D135" s="20" t="s">
        <v>37</v>
      </c>
      <c r="E135" s="27" t="s">
        <v>469</v>
      </c>
      <c r="F135" s="15" t="s">
        <v>470</v>
      </c>
      <c r="G135" s="17" t="s">
        <v>40</v>
      </c>
      <c r="H135" s="34">
        <v>5000</v>
      </c>
      <c r="I135" s="34"/>
      <c r="J135" s="34">
        <f>H135*0.16</f>
        <v>800</v>
      </c>
      <c r="K135" s="41"/>
      <c r="L135" s="41"/>
      <c r="M135" s="39">
        <f>J135+K135+L135</f>
        <v>800</v>
      </c>
      <c r="N135" s="41"/>
      <c r="O135" s="41"/>
      <c r="P135" s="41"/>
      <c r="Q135" s="39"/>
      <c r="R135" s="39"/>
      <c r="S135" s="53">
        <v>1</v>
      </c>
      <c r="T135" s="18">
        <f>M135+Q135</f>
        <v>800</v>
      </c>
      <c r="U135" s="56" t="s">
        <v>131</v>
      </c>
      <c r="V135" s="55">
        <f>(MID(U135,8,4)-LEFT(U135,4))*12+RIGHT(U135,2)-MID(U135,5,2)+1</f>
        <v>5</v>
      </c>
    </row>
    <row r="136" ht="24.9" customHeight="1" spans="1:22">
      <c r="A136" s="12">
        <v>131</v>
      </c>
      <c r="B136" s="22"/>
      <c r="C136" s="20" t="s">
        <v>471</v>
      </c>
      <c r="D136" s="20" t="s">
        <v>30</v>
      </c>
      <c r="E136" s="27" t="s">
        <v>472</v>
      </c>
      <c r="F136" s="15" t="s">
        <v>473</v>
      </c>
      <c r="G136" s="17" t="s">
        <v>40</v>
      </c>
      <c r="H136" s="34">
        <v>6000</v>
      </c>
      <c r="I136" s="34"/>
      <c r="J136" s="34">
        <f>H136*0.16</f>
        <v>960</v>
      </c>
      <c r="K136" s="41"/>
      <c r="L136" s="41"/>
      <c r="M136" s="39">
        <f>J136+K136+L136</f>
        <v>960</v>
      </c>
      <c r="N136" s="41"/>
      <c r="O136" s="41"/>
      <c r="P136" s="41"/>
      <c r="Q136" s="39"/>
      <c r="R136" s="39"/>
      <c r="S136" s="53">
        <v>1</v>
      </c>
      <c r="T136" s="18">
        <f>M136+Q136</f>
        <v>960</v>
      </c>
      <c r="U136" s="56" t="s">
        <v>390</v>
      </c>
      <c r="V136" s="55">
        <f>(MID(U136,8,4)-LEFT(U136,4))*12+RIGHT(U136,2)-MID(U136,5,2)+1</f>
        <v>4</v>
      </c>
    </row>
    <row r="137" ht="24.9" customHeight="1" spans="1:22">
      <c r="A137" s="12">
        <v>132</v>
      </c>
      <c r="B137" s="22"/>
      <c r="C137" s="20" t="s">
        <v>474</v>
      </c>
      <c r="D137" s="20" t="s">
        <v>30</v>
      </c>
      <c r="E137" s="27" t="s">
        <v>475</v>
      </c>
      <c r="F137" s="15" t="s">
        <v>476</v>
      </c>
      <c r="G137" s="17" t="s">
        <v>40</v>
      </c>
      <c r="H137" s="34">
        <v>4320</v>
      </c>
      <c r="I137" s="34"/>
      <c r="J137" s="34">
        <f>H137*0.16</f>
        <v>691.2</v>
      </c>
      <c r="K137" s="41"/>
      <c r="L137" s="41"/>
      <c r="M137" s="39">
        <f>J137+K137+L137</f>
        <v>691.2</v>
      </c>
      <c r="N137" s="41"/>
      <c r="O137" s="41"/>
      <c r="P137" s="41"/>
      <c r="Q137" s="39"/>
      <c r="R137" s="39"/>
      <c r="S137" s="53">
        <v>1</v>
      </c>
      <c r="T137" s="18">
        <f>M137+Q137</f>
        <v>691.2</v>
      </c>
      <c r="U137" s="56" t="s">
        <v>229</v>
      </c>
      <c r="V137" s="55">
        <f>(MID(U137,8,4)-LEFT(U137,4))*12+RIGHT(U137,2)-MID(U137,5,2)+1</f>
        <v>3</v>
      </c>
    </row>
    <row r="138" ht="24.9" customHeight="1" spans="1:22">
      <c r="A138" s="12">
        <v>133</v>
      </c>
      <c r="B138" s="22"/>
      <c r="C138" s="20" t="s">
        <v>477</v>
      </c>
      <c r="D138" s="20" t="s">
        <v>30</v>
      </c>
      <c r="E138" s="27" t="s">
        <v>478</v>
      </c>
      <c r="F138" s="15" t="s">
        <v>479</v>
      </c>
      <c r="G138" s="17" t="s">
        <v>40</v>
      </c>
      <c r="H138" s="34">
        <v>4253</v>
      </c>
      <c r="I138" s="34"/>
      <c r="J138" s="34">
        <f>H138*0.16</f>
        <v>680.48</v>
      </c>
      <c r="K138" s="41"/>
      <c r="L138" s="41"/>
      <c r="M138" s="39">
        <f>J138+K138+L138</f>
        <v>680.48</v>
      </c>
      <c r="N138" s="41"/>
      <c r="O138" s="41"/>
      <c r="P138" s="41"/>
      <c r="Q138" s="39"/>
      <c r="R138" s="39"/>
      <c r="S138" s="53">
        <v>1</v>
      </c>
      <c r="T138" s="18">
        <f>M138+Q138</f>
        <v>680.48</v>
      </c>
      <c r="U138" s="56" t="s">
        <v>56</v>
      </c>
      <c r="V138" s="55">
        <f>(MID(U138,8,4)-LEFT(U138,4))*12+RIGHT(U138,2)-MID(U138,5,2)+1</f>
        <v>2</v>
      </c>
    </row>
    <row r="139" ht="24.9" customHeight="1" spans="1:22">
      <c r="A139" s="12">
        <v>134</v>
      </c>
      <c r="B139" s="22"/>
      <c r="C139" s="14" t="s">
        <v>480</v>
      </c>
      <c r="D139" s="20" t="s">
        <v>37</v>
      </c>
      <c r="E139" s="15" t="s">
        <v>481</v>
      </c>
      <c r="F139" s="15" t="s">
        <v>482</v>
      </c>
      <c r="G139" s="17" t="s">
        <v>33</v>
      </c>
      <c r="H139" s="18">
        <v>4253</v>
      </c>
      <c r="I139" s="18">
        <v>7089</v>
      </c>
      <c r="J139" s="18">
        <f>H139*0.16</f>
        <v>680.48</v>
      </c>
      <c r="K139" s="18">
        <f t="shared" ref="K139:K142" si="16">I139*0.09</f>
        <v>638.01</v>
      </c>
      <c r="L139" s="18">
        <f t="shared" ref="L139:L142" si="17">ROUND(H139*0.005,2)</f>
        <v>21.27</v>
      </c>
      <c r="M139" s="39">
        <f>J139+K139+L139</f>
        <v>1339.76</v>
      </c>
      <c r="N139" s="18">
        <f t="shared" ref="N139:N142" si="18">H139*0.08</f>
        <v>340.24</v>
      </c>
      <c r="O139" s="18">
        <f t="shared" ref="O139:O142" si="19">I139*0.02</f>
        <v>141.78</v>
      </c>
      <c r="P139" s="18">
        <f t="shared" ref="P139:P142" si="20">L139</f>
        <v>21.27</v>
      </c>
      <c r="Q139" s="39">
        <f>N139+O139+P139</f>
        <v>503.29</v>
      </c>
      <c r="R139" s="39"/>
      <c r="S139" s="53">
        <v>1</v>
      </c>
      <c r="T139" s="18">
        <f>M139+Q139</f>
        <v>1843.05</v>
      </c>
      <c r="U139" s="88" t="s">
        <v>127</v>
      </c>
      <c r="V139" s="55">
        <f>(MID(U139,8,4)-LEFT(U139,4))*12+RIGHT(U139,2)-MID(U139,5,2)+1</f>
        <v>20</v>
      </c>
    </row>
    <row r="140" ht="24.9" customHeight="1" spans="1:22">
      <c r="A140" s="12">
        <v>135</v>
      </c>
      <c r="B140" s="22"/>
      <c r="C140" s="14" t="s">
        <v>483</v>
      </c>
      <c r="D140" s="20" t="s">
        <v>37</v>
      </c>
      <c r="E140" s="15" t="s">
        <v>484</v>
      </c>
      <c r="F140" s="15" t="s">
        <v>485</v>
      </c>
      <c r="G140" s="17" t="s">
        <v>33</v>
      </c>
      <c r="H140" s="18">
        <v>4253</v>
      </c>
      <c r="I140" s="18">
        <v>7089</v>
      </c>
      <c r="J140" s="18">
        <f>H140*0.16</f>
        <v>680.48</v>
      </c>
      <c r="K140" s="18">
        <f>I140*0.09</f>
        <v>638.01</v>
      </c>
      <c r="L140" s="18">
        <f>ROUND(H140*0.005,2)</f>
        <v>21.27</v>
      </c>
      <c r="M140" s="39">
        <f>J140+K140+L140</f>
        <v>1339.76</v>
      </c>
      <c r="N140" s="18">
        <f>H140*0.08</f>
        <v>340.24</v>
      </c>
      <c r="O140" s="18">
        <f>I140*0.02</f>
        <v>141.78</v>
      </c>
      <c r="P140" s="18">
        <f>L140</f>
        <v>21.27</v>
      </c>
      <c r="Q140" s="39">
        <f>N140+O140+P140</f>
        <v>503.29</v>
      </c>
      <c r="R140" s="39"/>
      <c r="S140" s="53">
        <v>1</v>
      </c>
      <c r="T140" s="18">
        <f>M140+Q140</f>
        <v>1843.05</v>
      </c>
      <c r="U140" s="88" t="s">
        <v>149</v>
      </c>
      <c r="V140" s="55">
        <f>(MID(U140,8,4)-LEFT(U140,4))*12+RIGHT(U140,2)-MID(U140,5,2)+1</f>
        <v>14</v>
      </c>
    </row>
    <row r="141" ht="24.9" customHeight="1" spans="1:22">
      <c r="A141" s="12">
        <v>136</v>
      </c>
      <c r="B141" s="22"/>
      <c r="C141" s="14" t="s">
        <v>486</v>
      </c>
      <c r="D141" s="20" t="s">
        <v>37</v>
      </c>
      <c r="E141" s="15" t="s">
        <v>487</v>
      </c>
      <c r="F141" s="15" t="s">
        <v>488</v>
      </c>
      <c r="G141" s="17" t="s">
        <v>33</v>
      </c>
      <c r="H141" s="18">
        <v>4253</v>
      </c>
      <c r="I141" s="18">
        <v>7089</v>
      </c>
      <c r="J141" s="18">
        <f>H141*0.16</f>
        <v>680.48</v>
      </c>
      <c r="K141" s="18">
        <f>I141*0.09</f>
        <v>638.01</v>
      </c>
      <c r="L141" s="18">
        <f>ROUND(H141*0.005,2)</f>
        <v>21.27</v>
      </c>
      <c r="M141" s="39">
        <f>J141+K141+L141</f>
        <v>1339.76</v>
      </c>
      <c r="N141" s="18">
        <f>H141*0.08</f>
        <v>340.24</v>
      </c>
      <c r="O141" s="18">
        <f>I141*0.02</f>
        <v>141.78</v>
      </c>
      <c r="P141" s="18">
        <f>L141</f>
        <v>21.27</v>
      </c>
      <c r="Q141" s="39">
        <f>N141+O141+P141</f>
        <v>503.29</v>
      </c>
      <c r="R141" s="39"/>
      <c r="S141" s="53">
        <v>1</v>
      </c>
      <c r="T141" s="18">
        <f>M141+Q141</f>
        <v>1843.05</v>
      </c>
      <c r="U141" s="88" t="s">
        <v>149</v>
      </c>
      <c r="V141" s="55">
        <f>(MID(U141,8,4)-LEFT(U141,4))*12+RIGHT(U141,2)-MID(U141,5,2)+1</f>
        <v>14</v>
      </c>
    </row>
    <row r="142" ht="24.9" customHeight="1" spans="1:22">
      <c r="A142" s="12">
        <v>137</v>
      </c>
      <c r="B142" s="23"/>
      <c r="C142" s="14" t="s">
        <v>489</v>
      </c>
      <c r="D142" s="20" t="s">
        <v>37</v>
      </c>
      <c r="E142" s="15" t="s">
        <v>490</v>
      </c>
      <c r="F142" s="15" t="s">
        <v>491</v>
      </c>
      <c r="G142" s="17" t="s">
        <v>33</v>
      </c>
      <c r="H142" s="18">
        <v>4253</v>
      </c>
      <c r="I142" s="18">
        <v>7089</v>
      </c>
      <c r="J142" s="18">
        <f>H142*0.16</f>
        <v>680.48</v>
      </c>
      <c r="K142" s="18">
        <f>I142*0.09</f>
        <v>638.01</v>
      </c>
      <c r="L142" s="18">
        <f>ROUND(H142*0.005,2)</f>
        <v>21.27</v>
      </c>
      <c r="M142" s="39">
        <f>J142+K142+L142</f>
        <v>1339.76</v>
      </c>
      <c r="N142" s="18">
        <f>H142*0.08</f>
        <v>340.24</v>
      </c>
      <c r="O142" s="18">
        <f>I142*0.02</f>
        <v>141.78</v>
      </c>
      <c r="P142" s="18">
        <f>L142</f>
        <v>21.27</v>
      </c>
      <c r="Q142" s="39">
        <f>N142+O142+P142</f>
        <v>503.29</v>
      </c>
      <c r="R142" s="39"/>
      <c r="S142" s="53">
        <v>1</v>
      </c>
      <c r="T142" s="18">
        <f>M142+Q142</f>
        <v>1843.05</v>
      </c>
      <c r="U142" s="88" t="s">
        <v>190</v>
      </c>
      <c r="V142" s="55">
        <f>(MID(U142,8,4)-LEFT(U142,4))*12+RIGHT(U142,2)-MID(U142,5,2)+1</f>
        <v>11</v>
      </c>
    </row>
    <row r="143" ht="24.9" customHeight="1" spans="1:22">
      <c r="A143" s="12">
        <v>138</v>
      </c>
      <c r="B143" s="20" t="s">
        <v>492</v>
      </c>
      <c r="C143" s="20" t="s">
        <v>493</v>
      </c>
      <c r="D143" s="24" t="s">
        <v>37</v>
      </c>
      <c r="E143" s="27" t="s">
        <v>494</v>
      </c>
      <c r="F143" s="21" t="s">
        <v>495</v>
      </c>
      <c r="G143" s="17" t="s">
        <v>40</v>
      </c>
      <c r="H143" s="25">
        <v>5000</v>
      </c>
      <c r="I143" s="42"/>
      <c r="J143" s="43">
        <f>H143*0.16</f>
        <v>800</v>
      </c>
      <c r="K143" s="41"/>
      <c r="L143" s="41"/>
      <c r="M143" s="39">
        <f>J143+K143+L143</f>
        <v>800</v>
      </c>
      <c r="N143" s="41"/>
      <c r="O143" s="41"/>
      <c r="P143" s="41"/>
      <c r="Q143" s="39"/>
      <c r="R143" s="39"/>
      <c r="S143" s="53">
        <v>1</v>
      </c>
      <c r="T143" s="18">
        <f>M143+Q143</f>
        <v>800</v>
      </c>
      <c r="U143" s="56" t="s">
        <v>174</v>
      </c>
      <c r="V143" s="55">
        <f>(MID(U143,8,4)-LEFT(U143,4))*12+RIGHT(U143,2)-MID(U143,5,2)+1</f>
        <v>26</v>
      </c>
    </row>
    <row r="144" ht="24.9" customHeight="1" spans="1:22">
      <c r="A144" s="12">
        <v>139</v>
      </c>
      <c r="B144" s="20"/>
      <c r="C144" s="20" t="s">
        <v>496</v>
      </c>
      <c r="D144" s="20" t="s">
        <v>37</v>
      </c>
      <c r="E144" s="27" t="s">
        <v>497</v>
      </c>
      <c r="F144" s="21" t="s">
        <v>498</v>
      </c>
      <c r="G144" s="17" t="s">
        <v>40</v>
      </c>
      <c r="H144" s="25">
        <v>5250</v>
      </c>
      <c r="I144" s="45"/>
      <c r="J144" s="43">
        <f>H144*0.16</f>
        <v>840</v>
      </c>
      <c r="K144" s="41"/>
      <c r="L144" s="41"/>
      <c r="M144" s="39">
        <f>J144+K144+L144</f>
        <v>840</v>
      </c>
      <c r="N144" s="41"/>
      <c r="O144" s="41"/>
      <c r="P144" s="41"/>
      <c r="Q144" s="39"/>
      <c r="R144" s="39"/>
      <c r="S144" s="53">
        <v>1</v>
      </c>
      <c r="T144" s="18">
        <f>M144+Q144</f>
        <v>840</v>
      </c>
      <c r="U144" s="56" t="s">
        <v>89</v>
      </c>
      <c r="V144" s="55">
        <f>(MID(U144,8,4)-LEFT(U144,4))*12+RIGHT(U144,2)-MID(U144,5,2)+1</f>
        <v>21</v>
      </c>
    </row>
    <row r="145" ht="24.9" customHeight="1" spans="1:22">
      <c r="A145" s="12">
        <v>140</v>
      </c>
      <c r="B145" s="20"/>
      <c r="C145" s="20" t="s">
        <v>499</v>
      </c>
      <c r="D145" s="20" t="s">
        <v>30</v>
      </c>
      <c r="E145" s="27" t="s">
        <v>500</v>
      </c>
      <c r="F145" s="21" t="s">
        <v>501</v>
      </c>
      <c r="G145" s="17" t="s">
        <v>40</v>
      </c>
      <c r="H145" s="25">
        <v>5000</v>
      </c>
      <c r="I145" s="45"/>
      <c r="J145" s="43">
        <f>H145*0.16</f>
        <v>800</v>
      </c>
      <c r="K145" s="41"/>
      <c r="L145" s="41"/>
      <c r="M145" s="39">
        <f>J145+K145+L145</f>
        <v>800</v>
      </c>
      <c r="N145" s="41"/>
      <c r="O145" s="41"/>
      <c r="P145" s="41"/>
      <c r="Q145" s="39"/>
      <c r="R145" s="39"/>
      <c r="S145" s="53">
        <v>1</v>
      </c>
      <c r="T145" s="18">
        <f>M145+Q145</f>
        <v>800</v>
      </c>
      <c r="U145" s="56" t="s">
        <v>502</v>
      </c>
      <c r="V145" s="55">
        <f>(MID(U145,8,4)-LEFT(U145,4))*12+RIGHT(U145,2)-MID(U145,5,2)+1-6</f>
        <v>36</v>
      </c>
    </row>
    <row r="146" ht="24.9" customHeight="1" spans="1:22">
      <c r="A146" s="12">
        <v>141</v>
      </c>
      <c r="B146" s="20"/>
      <c r="C146" s="20" t="s">
        <v>503</v>
      </c>
      <c r="D146" s="24" t="s">
        <v>30</v>
      </c>
      <c r="E146" s="27" t="s">
        <v>504</v>
      </c>
      <c r="F146" s="21" t="s">
        <v>505</v>
      </c>
      <c r="G146" s="17" t="s">
        <v>40</v>
      </c>
      <c r="H146" s="25">
        <v>4500</v>
      </c>
      <c r="I146" s="42"/>
      <c r="J146" s="43">
        <f>H146*0.16</f>
        <v>720</v>
      </c>
      <c r="K146" s="41"/>
      <c r="L146" s="41"/>
      <c r="M146" s="39">
        <f>J146+K146+L146</f>
        <v>720</v>
      </c>
      <c r="N146" s="41"/>
      <c r="O146" s="41"/>
      <c r="P146" s="41"/>
      <c r="Q146" s="39"/>
      <c r="R146" s="39"/>
      <c r="S146" s="53">
        <v>1</v>
      </c>
      <c r="T146" s="18">
        <f>M146+Q146</f>
        <v>720</v>
      </c>
      <c r="U146" s="56" t="s">
        <v>89</v>
      </c>
      <c r="V146" s="55">
        <f t="shared" ref="V146:V148" si="21">(MID(U146,8,4)-LEFT(U146,4))*12+RIGHT(U146,2)-MID(U146,5,2)+1</f>
        <v>21</v>
      </c>
    </row>
    <row r="147" ht="24.9" customHeight="1" spans="1:22">
      <c r="A147" s="12">
        <v>142</v>
      </c>
      <c r="B147" s="20"/>
      <c r="C147" s="20" t="s">
        <v>506</v>
      </c>
      <c r="D147" s="20" t="s">
        <v>30</v>
      </c>
      <c r="E147" s="27" t="s">
        <v>507</v>
      </c>
      <c r="F147" s="21" t="s">
        <v>508</v>
      </c>
      <c r="G147" s="17" t="s">
        <v>40</v>
      </c>
      <c r="H147" s="34">
        <v>4253</v>
      </c>
      <c r="I147" s="68"/>
      <c r="J147" s="43">
        <f>H147*0.16</f>
        <v>680.48</v>
      </c>
      <c r="K147" s="41"/>
      <c r="L147" s="41"/>
      <c r="M147" s="39">
        <f>J147+K147+L147</f>
        <v>680.48</v>
      </c>
      <c r="N147" s="41"/>
      <c r="O147" s="41"/>
      <c r="P147" s="41"/>
      <c r="Q147" s="39"/>
      <c r="R147" s="39"/>
      <c r="S147" s="53">
        <v>1</v>
      </c>
      <c r="T147" s="18">
        <f>M147+Q147</f>
        <v>680.48</v>
      </c>
      <c r="U147" s="56" t="s">
        <v>127</v>
      </c>
      <c r="V147" s="55">
        <f>(MID(U147,8,4)-LEFT(U147,4))*12+RIGHT(U147,2)-MID(U147,5,2)+1</f>
        <v>20</v>
      </c>
    </row>
    <row r="148" ht="24.9" customHeight="1" spans="1:22">
      <c r="A148" s="12">
        <v>143</v>
      </c>
      <c r="B148" s="20"/>
      <c r="C148" s="20" t="s">
        <v>509</v>
      </c>
      <c r="D148" s="20" t="s">
        <v>37</v>
      </c>
      <c r="E148" s="27" t="s">
        <v>510</v>
      </c>
      <c r="F148" s="27" t="s">
        <v>511</v>
      </c>
      <c r="G148" s="17" t="s">
        <v>40</v>
      </c>
      <c r="H148" s="25">
        <v>4500</v>
      </c>
      <c r="I148" s="42"/>
      <c r="J148" s="43">
        <f>H148*0.16</f>
        <v>720</v>
      </c>
      <c r="K148" s="41"/>
      <c r="L148" s="41"/>
      <c r="M148" s="39">
        <f>J148+K148+L148</f>
        <v>720</v>
      </c>
      <c r="N148" s="41"/>
      <c r="O148" s="41"/>
      <c r="P148" s="41"/>
      <c r="Q148" s="39"/>
      <c r="R148" s="39"/>
      <c r="S148" s="53">
        <v>1</v>
      </c>
      <c r="T148" s="18">
        <f>M148+Q148</f>
        <v>720</v>
      </c>
      <c r="U148" s="56" t="s">
        <v>229</v>
      </c>
      <c r="V148" s="55">
        <f>(MID(U148,8,4)-LEFT(U148,4))*12+RIGHT(U148,2)-MID(U148,5,2)+1</f>
        <v>3</v>
      </c>
    </row>
    <row r="149" ht="24.9" customHeight="1" spans="1:22">
      <c r="A149" s="12">
        <v>144</v>
      </c>
      <c r="B149" s="22" t="s">
        <v>512</v>
      </c>
      <c r="C149" s="20" t="s">
        <v>513</v>
      </c>
      <c r="D149" s="24" t="s">
        <v>30</v>
      </c>
      <c r="E149" s="27" t="s">
        <v>514</v>
      </c>
      <c r="F149" s="27" t="s">
        <v>515</v>
      </c>
      <c r="G149" s="17" t="s">
        <v>40</v>
      </c>
      <c r="H149" s="25">
        <v>4253</v>
      </c>
      <c r="I149" s="41"/>
      <c r="J149" s="43">
        <f>H149*0.16</f>
        <v>680.48</v>
      </c>
      <c r="K149" s="41"/>
      <c r="L149" s="41"/>
      <c r="M149" s="39">
        <f>J149+K149+L149</f>
        <v>680.48</v>
      </c>
      <c r="N149" s="41"/>
      <c r="O149" s="41"/>
      <c r="P149" s="41"/>
      <c r="Q149" s="39"/>
      <c r="R149" s="39"/>
      <c r="S149" s="53">
        <v>1</v>
      </c>
      <c r="T149" s="18">
        <f>M149+Q149</f>
        <v>680.48</v>
      </c>
      <c r="U149" s="56" t="s">
        <v>209</v>
      </c>
      <c r="V149" s="55">
        <f t="shared" ref="V149:V212" si="22">(MID(U149,8,4)-LEFT(U149,4))*12+RIGHT(U149,2)-MID(U149,5,2)+1-1</f>
        <v>26</v>
      </c>
    </row>
    <row r="150" ht="24.9" customHeight="1" spans="1:22">
      <c r="A150" s="12">
        <v>145</v>
      </c>
      <c r="B150" s="22"/>
      <c r="C150" s="20" t="s">
        <v>516</v>
      </c>
      <c r="D150" s="20" t="s">
        <v>30</v>
      </c>
      <c r="E150" s="27" t="s">
        <v>517</v>
      </c>
      <c r="F150" s="27" t="s">
        <v>518</v>
      </c>
      <c r="G150" s="17" t="s">
        <v>40</v>
      </c>
      <c r="H150" s="25">
        <v>4253</v>
      </c>
      <c r="I150" s="41"/>
      <c r="J150" s="43">
        <f>H150*0.16</f>
        <v>680.48</v>
      </c>
      <c r="K150" s="41"/>
      <c r="L150" s="41"/>
      <c r="M150" s="39">
        <f>J150+K150+L150</f>
        <v>680.48</v>
      </c>
      <c r="N150" s="41"/>
      <c r="O150" s="41"/>
      <c r="P150" s="41"/>
      <c r="Q150" s="39"/>
      <c r="R150" s="39"/>
      <c r="S150" s="53">
        <v>1</v>
      </c>
      <c r="T150" s="18">
        <f>M150+Q150</f>
        <v>680.48</v>
      </c>
      <c r="U150" s="56" t="s">
        <v>209</v>
      </c>
      <c r="V150" s="55">
        <f>(MID(U150,8,4)-LEFT(U150,4))*12+RIGHT(U150,2)-MID(U150,5,2)+1-1</f>
        <v>26</v>
      </c>
    </row>
    <row r="151" ht="24.9" customHeight="1" spans="1:22">
      <c r="A151" s="12">
        <v>146</v>
      </c>
      <c r="B151" s="22"/>
      <c r="C151" s="20" t="s">
        <v>519</v>
      </c>
      <c r="D151" s="20" t="s">
        <v>30</v>
      </c>
      <c r="E151" s="27" t="s">
        <v>520</v>
      </c>
      <c r="F151" s="27" t="s">
        <v>521</v>
      </c>
      <c r="G151" s="17" t="s">
        <v>40</v>
      </c>
      <c r="H151" s="25">
        <v>4253</v>
      </c>
      <c r="I151" s="41"/>
      <c r="J151" s="43">
        <f>H151*0.16</f>
        <v>680.48</v>
      </c>
      <c r="K151" s="41"/>
      <c r="L151" s="41"/>
      <c r="M151" s="39">
        <f>J151+K151+L151</f>
        <v>680.48</v>
      </c>
      <c r="N151" s="41"/>
      <c r="O151" s="41"/>
      <c r="P151" s="41"/>
      <c r="Q151" s="39"/>
      <c r="R151" s="39"/>
      <c r="S151" s="53">
        <v>1</v>
      </c>
      <c r="T151" s="18">
        <f>M151+Q151</f>
        <v>680.48</v>
      </c>
      <c r="U151" s="56" t="s">
        <v>209</v>
      </c>
      <c r="V151" s="55">
        <f>(MID(U151,8,4)-LEFT(U151,4))*12+RIGHT(U151,2)-MID(U151,5,2)+1-1</f>
        <v>26</v>
      </c>
    </row>
    <row r="152" ht="24.9" customHeight="1" spans="1:22">
      <c r="A152" s="12">
        <v>147</v>
      </c>
      <c r="B152" s="22"/>
      <c r="C152" s="20" t="s">
        <v>522</v>
      </c>
      <c r="D152" s="20" t="s">
        <v>30</v>
      </c>
      <c r="E152" s="27" t="s">
        <v>523</v>
      </c>
      <c r="F152" s="27" t="s">
        <v>524</v>
      </c>
      <c r="G152" s="17" t="s">
        <v>40</v>
      </c>
      <c r="H152" s="25">
        <v>4253</v>
      </c>
      <c r="I152" s="41"/>
      <c r="J152" s="43">
        <f>H152*0.16</f>
        <v>680.48</v>
      </c>
      <c r="K152" s="41"/>
      <c r="L152" s="41"/>
      <c r="M152" s="39">
        <f>J152+K152+L152</f>
        <v>680.48</v>
      </c>
      <c r="N152" s="41"/>
      <c r="O152" s="41"/>
      <c r="P152" s="41"/>
      <c r="Q152" s="39"/>
      <c r="R152" s="39"/>
      <c r="S152" s="53">
        <v>1</v>
      </c>
      <c r="T152" s="18">
        <f>M152+Q152</f>
        <v>680.48</v>
      </c>
      <c r="U152" s="56" t="s">
        <v>209</v>
      </c>
      <c r="V152" s="55">
        <f>(MID(U152,8,4)-LEFT(U152,4))*12+RIGHT(U152,2)-MID(U152,5,2)+1-1</f>
        <v>26</v>
      </c>
    </row>
    <row r="153" ht="24.9" customHeight="1" spans="1:22">
      <c r="A153" s="12">
        <v>148</v>
      </c>
      <c r="B153" s="22"/>
      <c r="C153" s="20" t="s">
        <v>525</v>
      </c>
      <c r="D153" s="20" t="s">
        <v>30</v>
      </c>
      <c r="E153" s="27" t="s">
        <v>526</v>
      </c>
      <c r="F153" s="27" t="s">
        <v>527</v>
      </c>
      <c r="G153" s="17" t="s">
        <v>40</v>
      </c>
      <c r="H153" s="25">
        <v>4253</v>
      </c>
      <c r="I153" s="41"/>
      <c r="J153" s="43">
        <f>H153*0.16</f>
        <v>680.48</v>
      </c>
      <c r="K153" s="41"/>
      <c r="L153" s="41"/>
      <c r="M153" s="39">
        <f>J153+K153+L153</f>
        <v>680.48</v>
      </c>
      <c r="N153" s="41"/>
      <c r="O153" s="41"/>
      <c r="P153" s="41"/>
      <c r="Q153" s="39"/>
      <c r="R153" s="39"/>
      <c r="S153" s="53">
        <v>1</v>
      </c>
      <c r="T153" s="18">
        <f>M153+Q153</f>
        <v>680.48</v>
      </c>
      <c r="U153" s="56" t="s">
        <v>209</v>
      </c>
      <c r="V153" s="55">
        <f>(MID(U153,8,4)-LEFT(U153,4))*12+RIGHT(U153,2)-MID(U153,5,2)+1-1</f>
        <v>26</v>
      </c>
    </row>
    <row r="154" ht="24.9" customHeight="1" spans="1:22">
      <c r="A154" s="12">
        <v>149</v>
      </c>
      <c r="B154" s="22"/>
      <c r="C154" s="20" t="s">
        <v>528</v>
      </c>
      <c r="D154" s="20" t="s">
        <v>30</v>
      </c>
      <c r="E154" s="27" t="s">
        <v>529</v>
      </c>
      <c r="F154" s="27" t="s">
        <v>530</v>
      </c>
      <c r="G154" s="17" t="s">
        <v>40</v>
      </c>
      <c r="H154" s="25">
        <v>4253</v>
      </c>
      <c r="I154" s="41"/>
      <c r="J154" s="43">
        <f>H154*0.16</f>
        <v>680.48</v>
      </c>
      <c r="K154" s="41"/>
      <c r="L154" s="41"/>
      <c r="M154" s="39">
        <f>J154+K154+L154</f>
        <v>680.48</v>
      </c>
      <c r="N154" s="41"/>
      <c r="O154" s="41"/>
      <c r="P154" s="41"/>
      <c r="Q154" s="39"/>
      <c r="R154" s="39"/>
      <c r="S154" s="53">
        <v>1</v>
      </c>
      <c r="T154" s="18">
        <f>M154+Q154</f>
        <v>680.48</v>
      </c>
      <c r="U154" s="56" t="s">
        <v>209</v>
      </c>
      <c r="V154" s="55">
        <f>(MID(U154,8,4)-LEFT(U154,4))*12+RIGHT(U154,2)-MID(U154,5,2)+1-1</f>
        <v>26</v>
      </c>
    </row>
    <row r="155" ht="24.9" customHeight="1" spans="1:22">
      <c r="A155" s="12">
        <v>150</v>
      </c>
      <c r="B155" s="22"/>
      <c r="C155" s="20" t="s">
        <v>531</v>
      </c>
      <c r="D155" s="24" t="s">
        <v>30</v>
      </c>
      <c r="E155" s="27" t="s">
        <v>532</v>
      </c>
      <c r="F155" s="27" t="s">
        <v>533</v>
      </c>
      <c r="G155" s="17" t="s">
        <v>40</v>
      </c>
      <c r="H155" s="25">
        <v>4253</v>
      </c>
      <c r="I155" s="41"/>
      <c r="J155" s="43">
        <f>H155*0.16</f>
        <v>680.48</v>
      </c>
      <c r="K155" s="41"/>
      <c r="L155" s="41"/>
      <c r="M155" s="39">
        <f>J155+K155+L155</f>
        <v>680.48</v>
      </c>
      <c r="N155" s="41"/>
      <c r="O155" s="41"/>
      <c r="P155" s="41"/>
      <c r="Q155" s="39"/>
      <c r="R155" s="39"/>
      <c r="S155" s="53">
        <v>1</v>
      </c>
      <c r="T155" s="18">
        <f>M155+Q155</f>
        <v>680.48</v>
      </c>
      <c r="U155" s="56" t="s">
        <v>209</v>
      </c>
      <c r="V155" s="55">
        <f>(MID(U155,8,4)-LEFT(U155,4))*12+RIGHT(U155,2)-MID(U155,5,2)+1-1</f>
        <v>26</v>
      </c>
    </row>
    <row r="156" ht="24.9" customHeight="1" spans="1:22">
      <c r="A156" s="12">
        <v>151</v>
      </c>
      <c r="B156" s="22"/>
      <c r="C156" s="20" t="s">
        <v>534</v>
      </c>
      <c r="D156" s="20" t="s">
        <v>30</v>
      </c>
      <c r="E156" s="27" t="s">
        <v>535</v>
      </c>
      <c r="F156" s="27" t="s">
        <v>536</v>
      </c>
      <c r="G156" s="17" t="s">
        <v>40</v>
      </c>
      <c r="H156" s="25">
        <v>4253</v>
      </c>
      <c r="I156" s="41"/>
      <c r="J156" s="43">
        <f>H156*0.16</f>
        <v>680.48</v>
      </c>
      <c r="K156" s="41"/>
      <c r="L156" s="41"/>
      <c r="M156" s="39">
        <f>J156+K156+L156</f>
        <v>680.48</v>
      </c>
      <c r="N156" s="41"/>
      <c r="O156" s="41"/>
      <c r="P156" s="41"/>
      <c r="Q156" s="39"/>
      <c r="R156" s="39"/>
      <c r="S156" s="53">
        <v>1</v>
      </c>
      <c r="T156" s="18">
        <f>M156+Q156</f>
        <v>680.48</v>
      </c>
      <c r="U156" s="56" t="s">
        <v>209</v>
      </c>
      <c r="V156" s="55">
        <f>(MID(U156,8,4)-LEFT(U156,4))*12+RIGHT(U156,2)-MID(U156,5,2)+1-1</f>
        <v>26</v>
      </c>
    </row>
    <row r="157" ht="24.9" customHeight="1" spans="1:22">
      <c r="A157" s="12">
        <v>152</v>
      </c>
      <c r="B157" s="22"/>
      <c r="C157" s="20" t="s">
        <v>537</v>
      </c>
      <c r="D157" s="20" t="s">
        <v>30</v>
      </c>
      <c r="E157" s="27" t="s">
        <v>538</v>
      </c>
      <c r="F157" s="27" t="s">
        <v>539</v>
      </c>
      <c r="G157" s="17" t="s">
        <v>40</v>
      </c>
      <c r="H157" s="25">
        <v>4253</v>
      </c>
      <c r="I157" s="41"/>
      <c r="J157" s="43">
        <f>H157*0.16</f>
        <v>680.48</v>
      </c>
      <c r="K157" s="41"/>
      <c r="L157" s="41"/>
      <c r="M157" s="39">
        <f>J157+K157+L157</f>
        <v>680.48</v>
      </c>
      <c r="N157" s="41"/>
      <c r="O157" s="41"/>
      <c r="P157" s="41"/>
      <c r="Q157" s="39"/>
      <c r="R157" s="39"/>
      <c r="S157" s="53">
        <v>1</v>
      </c>
      <c r="T157" s="18">
        <f>M157+Q157</f>
        <v>680.48</v>
      </c>
      <c r="U157" s="56" t="s">
        <v>174</v>
      </c>
      <c r="V157" s="55">
        <f>(MID(U157,8,4)-LEFT(U157,4))*12+RIGHT(U157,2)-MID(U157,5,2)+1-1</f>
        <v>25</v>
      </c>
    </row>
    <row r="158" ht="24.9" customHeight="1" spans="1:22">
      <c r="A158" s="12">
        <v>153</v>
      </c>
      <c r="B158" s="22"/>
      <c r="C158" s="20" t="s">
        <v>540</v>
      </c>
      <c r="D158" s="24" t="s">
        <v>37</v>
      </c>
      <c r="E158" s="27" t="s">
        <v>541</v>
      </c>
      <c r="F158" s="27" t="s">
        <v>542</v>
      </c>
      <c r="G158" s="17" t="s">
        <v>40</v>
      </c>
      <c r="H158" s="25">
        <v>4253</v>
      </c>
      <c r="I158" s="41"/>
      <c r="J158" s="43">
        <f>H158*0.16</f>
        <v>680.48</v>
      </c>
      <c r="K158" s="41"/>
      <c r="L158" s="41"/>
      <c r="M158" s="39">
        <f>J158+K158+L158</f>
        <v>680.48</v>
      </c>
      <c r="N158" s="41"/>
      <c r="O158" s="41"/>
      <c r="P158" s="41"/>
      <c r="Q158" s="39"/>
      <c r="R158" s="39"/>
      <c r="S158" s="53">
        <v>1</v>
      </c>
      <c r="T158" s="18">
        <f>M158+Q158</f>
        <v>680.48</v>
      </c>
      <c r="U158" s="56" t="s">
        <v>174</v>
      </c>
      <c r="V158" s="55">
        <f>(MID(U158,8,4)-LEFT(U158,4))*12+RIGHT(U158,2)-MID(U158,5,2)+1-1</f>
        <v>25</v>
      </c>
    </row>
    <row r="159" ht="24.9" customHeight="1" spans="1:22">
      <c r="A159" s="12">
        <v>154</v>
      </c>
      <c r="B159" s="22"/>
      <c r="C159" s="20" t="s">
        <v>543</v>
      </c>
      <c r="D159" s="20" t="s">
        <v>30</v>
      </c>
      <c r="E159" s="27" t="s">
        <v>544</v>
      </c>
      <c r="F159" s="27" t="s">
        <v>545</v>
      </c>
      <c r="G159" s="17" t="s">
        <v>40</v>
      </c>
      <c r="H159" s="25">
        <v>4253</v>
      </c>
      <c r="I159" s="41"/>
      <c r="J159" s="43">
        <f>H159*0.16</f>
        <v>680.48</v>
      </c>
      <c r="K159" s="41"/>
      <c r="L159" s="41"/>
      <c r="M159" s="39">
        <f>J159+K159+L159</f>
        <v>680.48</v>
      </c>
      <c r="N159" s="41"/>
      <c r="O159" s="41"/>
      <c r="P159" s="41"/>
      <c r="Q159" s="39"/>
      <c r="R159" s="39"/>
      <c r="S159" s="53">
        <v>1</v>
      </c>
      <c r="T159" s="18">
        <f>M159+Q159</f>
        <v>680.48</v>
      </c>
      <c r="U159" s="56" t="s">
        <v>89</v>
      </c>
      <c r="V159" s="55">
        <f>(MID(U159,8,4)-LEFT(U159,4))*12+RIGHT(U159,2)-MID(U159,5,2)+1-1</f>
        <v>20</v>
      </c>
    </row>
    <row r="160" ht="24.9" customHeight="1" spans="1:22">
      <c r="A160" s="12">
        <v>155</v>
      </c>
      <c r="B160" s="22"/>
      <c r="C160" s="20" t="s">
        <v>546</v>
      </c>
      <c r="D160" s="24" t="s">
        <v>30</v>
      </c>
      <c r="E160" s="27" t="s">
        <v>547</v>
      </c>
      <c r="F160" s="27" t="s">
        <v>548</v>
      </c>
      <c r="G160" s="17" t="s">
        <v>40</v>
      </c>
      <c r="H160" s="25">
        <v>4253</v>
      </c>
      <c r="I160" s="41"/>
      <c r="J160" s="43">
        <f>H160*0.16</f>
        <v>680.48</v>
      </c>
      <c r="K160" s="41"/>
      <c r="L160" s="41"/>
      <c r="M160" s="39">
        <f>J160+K160+L160</f>
        <v>680.48</v>
      </c>
      <c r="N160" s="41"/>
      <c r="O160" s="41"/>
      <c r="P160" s="41"/>
      <c r="Q160" s="39"/>
      <c r="R160" s="39"/>
      <c r="S160" s="53">
        <v>1</v>
      </c>
      <c r="T160" s="18">
        <f>M160+Q160</f>
        <v>680.48</v>
      </c>
      <c r="U160" s="56" t="s">
        <v>174</v>
      </c>
      <c r="V160" s="55">
        <f>(MID(U160,8,4)-LEFT(U160,4))*12+RIGHT(U160,2)-MID(U160,5,2)+1-1</f>
        <v>25</v>
      </c>
    </row>
    <row r="161" ht="24.9" customHeight="1" spans="1:22">
      <c r="A161" s="12">
        <v>156</v>
      </c>
      <c r="B161" s="22"/>
      <c r="C161" s="20" t="s">
        <v>549</v>
      </c>
      <c r="D161" s="24" t="s">
        <v>30</v>
      </c>
      <c r="E161" s="27" t="s">
        <v>550</v>
      </c>
      <c r="F161" s="27" t="s">
        <v>551</v>
      </c>
      <c r="G161" s="17" t="s">
        <v>40</v>
      </c>
      <c r="H161" s="25">
        <v>4253</v>
      </c>
      <c r="I161" s="41"/>
      <c r="J161" s="43">
        <f>H161*0.16</f>
        <v>680.48</v>
      </c>
      <c r="K161" s="41"/>
      <c r="L161" s="41"/>
      <c r="M161" s="39">
        <f>J161+K161+L161</f>
        <v>680.48</v>
      </c>
      <c r="N161" s="41"/>
      <c r="O161" s="41"/>
      <c r="P161" s="41"/>
      <c r="Q161" s="39"/>
      <c r="R161" s="39"/>
      <c r="S161" s="53">
        <v>1</v>
      </c>
      <c r="T161" s="18">
        <f>M161+Q161</f>
        <v>680.48</v>
      </c>
      <c r="U161" s="56" t="s">
        <v>263</v>
      </c>
      <c r="V161" s="55">
        <f>(MID(U161,8,4)-LEFT(U161,4))*12+RIGHT(U161,2)-MID(U161,5,2)+1-1</f>
        <v>24</v>
      </c>
    </row>
    <row r="162" ht="24.9" customHeight="1" spans="1:22">
      <c r="A162" s="12">
        <v>157</v>
      </c>
      <c r="B162" s="22"/>
      <c r="C162" s="20" t="s">
        <v>552</v>
      </c>
      <c r="D162" s="20" t="s">
        <v>30</v>
      </c>
      <c r="E162" s="27" t="s">
        <v>553</v>
      </c>
      <c r="F162" s="27" t="s">
        <v>554</v>
      </c>
      <c r="G162" s="17" t="s">
        <v>40</v>
      </c>
      <c r="H162" s="25">
        <v>4253</v>
      </c>
      <c r="I162" s="41"/>
      <c r="J162" s="43">
        <f>H162*0.16</f>
        <v>680.48</v>
      </c>
      <c r="K162" s="41"/>
      <c r="L162" s="41"/>
      <c r="M162" s="39">
        <f>J162+K162+L162</f>
        <v>680.48</v>
      </c>
      <c r="N162" s="41"/>
      <c r="O162" s="41"/>
      <c r="P162" s="41"/>
      <c r="Q162" s="39"/>
      <c r="R162" s="39"/>
      <c r="S162" s="53">
        <v>1</v>
      </c>
      <c r="T162" s="18">
        <f>M162+Q162</f>
        <v>680.48</v>
      </c>
      <c r="U162" s="56" t="s">
        <v>263</v>
      </c>
      <c r="V162" s="55">
        <f>(MID(U162,8,4)-LEFT(U162,4))*12+RIGHT(U162,2)-MID(U162,5,2)+1-1</f>
        <v>24</v>
      </c>
    </row>
    <row r="163" ht="24.9" customHeight="1" spans="1:22">
      <c r="A163" s="12">
        <v>158</v>
      </c>
      <c r="B163" s="22"/>
      <c r="C163" s="20" t="s">
        <v>555</v>
      </c>
      <c r="D163" s="24" t="e">
        <f>VLOOKUP(C:C,[1]新疆禾盛矿业有限公司!$F:$G,2,0)</f>
        <v>#N/A</v>
      </c>
      <c r="E163" s="27" t="s">
        <v>556</v>
      </c>
      <c r="F163" s="27" t="s">
        <v>557</v>
      </c>
      <c r="G163" s="17" t="s">
        <v>40</v>
      </c>
      <c r="H163" s="25">
        <v>4253</v>
      </c>
      <c r="I163" s="41"/>
      <c r="J163" s="43">
        <f>H163*0.16</f>
        <v>680.48</v>
      </c>
      <c r="K163" s="41"/>
      <c r="L163" s="41"/>
      <c r="M163" s="39">
        <f>J163+K163+L163</f>
        <v>680.48</v>
      </c>
      <c r="N163" s="41"/>
      <c r="O163" s="41"/>
      <c r="P163" s="41"/>
      <c r="Q163" s="39"/>
      <c r="R163" s="39"/>
      <c r="S163" s="53">
        <v>1</v>
      </c>
      <c r="T163" s="18">
        <f>M163+Q163</f>
        <v>680.48</v>
      </c>
      <c r="U163" s="56" t="s">
        <v>34</v>
      </c>
      <c r="V163" s="55">
        <f>(MID(U163,8,4)-LEFT(U163,4))*12+RIGHT(U163,2)-MID(U163,5,2)+1-1</f>
        <v>23</v>
      </c>
    </row>
    <row r="164" ht="24.9" customHeight="1" spans="1:22">
      <c r="A164" s="12">
        <v>159</v>
      </c>
      <c r="B164" s="22"/>
      <c r="C164" s="20" t="s">
        <v>558</v>
      </c>
      <c r="D164" s="20" t="s">
        <v>30</v>
      </c>
      <c r="E164" s="27" t="s">
        <v>559</v>
      </c>
      <c r="F164" s="27" t="s">
        <v>560</v>
      </c>
      <c r="G164" s="17" t="s">
        <v>40</v>
      </c>
      <c r="H164" s="25">
        <v>4253</v>
      </c>
      <c r="I164" s="41"/>
      <c r="J164" s="43">
        <f>H164*0.16</f>
        <v>680.48</v>
      </c>
      <c r="K164" s="41"/>
      <c r="L164" s="41"/>
      <c r="M164" s="39">
        <f>J164+K164+L164</f>
        <v>680.48</v>
      </c>
      <c r="N164" s="41"/>
      <c r="O164" s="41"/>
      <c r="P164" s="41"/>
      <c r="Q164" s="39"/>
      <c r="R164" s="39"/>
      <c r="S164" s="53">
        <v>1</v>
      </c>
      <c r="T164" s="18">
        <f>M164+Q164</f>
        <v>680.48</v>
      </c>
      <c r="U164" s="56" t="s">
        <v>64</v>
      </c>
      <c r="V164" s="55">
        <f>(MID(U164,8,4)-LEFT(U164,4))*12+RIGHT(U164,2)-MID(U164,5,2)+1-1</f>
        <v>21</v>
      </c>
    </row>
    <row r="165" ht="24.9" customHeight="1" spans="1:22">
      <c r="A165" s="12">
        <v>160</v>
      </c>
      <c r="B165" s="22"/>
      <c r="C165" s="20" t="s">
        <v>561</v>
      </c>
      <c r="D165" s="24" t="s">
        <v>30</v>
      </c>
      <c r="E165" s="27" t="s">
        <v>562</v>
      </c>
      <c r="F165" s="27" t="s">
        <v>563</v>
      </c>
      <c r="G165" s="17" t="s">
        <v>40</v>
      </c>
      <c r="H165" s="25">
        <v>4253</v>
      </c>
      <c r="I165" s="41"/>
      <c r="J165" s="43">
        <f>H165*0.16</f>
        <v>680.48</v>
      </c>
      <c r="K165" s="41"/>
      <c r="L165" s="41"/>
      <c r="M165" s="39">
        <f>J165+K165+L165</f>
        <v>680.48</v>
      </c>
      <c r="N165" s="41"/>
      <c r="O165" s="41"/>
      <c r="P165" s="41"/>
      <c r="Q165" s="39"/>
      <c r="R165" s="39"/>
      <c r="S165" s="53">
        <v>1</v>
      </c>
      <c r="T165" s="18">
        <f>M165+Q165</f>
        <v>680.48</v>
      </c>
      <c r="U165" s="56" t="s">
        <v>564</v>
      </c>
      <c r="V165" s="55">
        <f>(MID(U165,8,4)-LEFT(U165,4))*12+RIGHT(U165,2)-MID(U165,5,2)+1-1</f>
        <v>16</v>
      </c>
    </row>
    <row r="166" ht="24.9" customHeight="1" spans="1:22">
      <c r="A166" s="12">
        <v>161</v>
      </c>
      <c r="B166" s="22"/>
      <c r="C166" s="20" t="s">
        <v>565</v>
      </c>
      <c r="D166" s="24" t="s">
        <v>30</v>
      </c>
      <c r="E166" s="27" t="s">
        <v>566</v>
      </c>
      <c r="F166" s="27" t="s">
        <v>567</v>
      </c>
      <c r="G166" s="17" t="s">
        <v>40</v>
      </c>
      <c r="H166" s="25">
        <v>4253</v>
      </c>
      <c r="I166" s="41"/>
      <c r="J166" s="43">
        <f>H166*0.16</f>
        <v>680.48</v>
      </c>
      <c r="K166" s="41"/>
      <c r="L166" s="41"/>
      <c r="M166" s="39">
        <f>J166+K166+L166</f>
        <v>680.48</v>
      </c>
      <c r="N166" s="41"/>
      <c r="O166" s="41"/>
      <c r="P166" s="41"/>
      <c r="Q166" s="39"/>
      <c r="R166" s="39"/>
      <c r="S166" s="53">
        <v>1</v>
      </c>
      <c r="T166" s="18">
        <f>M166+Q166</f>
        <v>680.48</v>
      </c>
      <c r="U166" s="56" t="s">
        <v>112</v>
      </c>
      <c r="V166" s="55">
        <f>(MID(U166,8,4)-LEFT(U166,4))*12+RIGHT(U166,2)-MID(U166,5,2)+1-1</f>
        <v>15</v>
      </c>
    </row>
    <row r="167" ht="24.9" customHeight="1" spans="1:22">
      <c r="A167" s="12">
        <v>162</v>
      </c>
      <c r="B167" s="22"/>
      <c r="C167" s="20" t="s">
        <v>568</v>
      </c>
      <c r="D167" s="24" t="s">
        <v>30</v>
      </c>
      <c r="E167" s="27" t="s">
        <v>569</v>
      </c>
      <c r="F167" s="27" t="s">
        <v>570</v>
      </c>
      <c r="G167" s="17" t="s">
        <v>40</v>
      </c>
      <c r="H167" s="25">
        <v>4253</v>
      </c>
      <c r="I167" s="41"/>
      <c r="J167" s="43">
        <f>H167*0.16</f>
        <v>680.48</v>
      </c>
      <c r="K167" s="41"/>
      <c r="L167" s="41"/>
      <c r="M167" s="39">
        <f>J167+K167+L167</f>
        <v>680.48</v>
      </c>
      <c r="N167" s="41"/>
      <c r="O167" s="41"/>
      <c r="P167" s="41"/>
      <c r="Q167" s="39"/>
      <c r="R167" s="39"/>
      <c r="S167" s="53">
        <v>1</v>
      </c>
      <c r="T167" s="18">
        <f>M167+Q167</f>
        <v>680.48</v>
      </c>
      <c r="U167" s="56" t="s">
        <v>112</v>
      </c>
      <c r="V167" s="55">
        <f>(MID(U167,8,4)-LEFT(U167,4))*12+RIGHT(U167,2)-MID(U167,5,2)+1-1</f>
        <v>15</v>
      </c>
    </row>
    <row r="168" ht="24.9" customHeight="1" spans="1:22">
      <c r="A168" s="12">
        <v>163</v>
      </c>
      <c r="B168" s="22"/>
      <c r="C168" s="20" t="s">
        <v>571</v>
      </c>
      <c r="D168" s="24" t="s">
        <v>30</v>
      </c>
      <c r="E168" s="27" t="s">
        <v>572</v>
      </c>
      <c r="F168" s="27" t="s">
        <v>573</v>
      </c>
      <c r="G168" s="17" t="s">
        <v>40</v>
      </c>
      <c r="H168" s="25">
        <v>4253</v>
      </c>
      <c r="I168" s="41"/>
      <c r="J168" s="43">
        <f>H168*0.16</f>
        <v>680.48</v>
      </c>
      <c r="K168" s="41"/>
      <c r="L168" s="41"/>
      <c r="M168" s="39">
        <f>J168+K168+L168</f>
        <v>680.48</v>
      </c>
      <c r="N168" s="41"/>
      <c r="O168" s="41"/>
      <c r="P168" s="41"/>
      <c r="Q168" s="39"/>
      <c r="R168" s="39"/>
      <c r="S168" s="53">
        <v>1</v>
      </c>
      <c r="T168" s="18">
        <f>M168+Q168</f>
        <v>680.48</v>
      </c>
      <c r="U168" s="56" t="s">
        <v>45</v>
      </c>
      <c r="V168" s="55">
        <f>(MID(U168,8,4)-LEFT(U168,4))*12+RIGHT(U168,2)-MID(U168,5,2)+1-1</f>
        <v>14</v>
      </c>
    </row>
    <row r="169" ht="24.9" customHeight="1" spans="1:22">
      <c r="A169" s="12">
        <v>164</v>
      </c>
      <c r="B169" s="22"/>
      <c r="C169" s="20" t="s">
        <v>574</v>
      </c>
      <c r="D169" s="24" t="s">
        <v>30</v>
      </c>
      <c r="E169" s="27" t="s">
        <v>575</v>
      </c>
      <c r="F169" s="27" t="s">
        <v>576</v>
      </c>
      <c r="G169" s="17" t="s">
        <v>40</v>
      </c>
      <c r="H169" s="25">
        <v>4253</v>
      </c>
      <c r="I169" s="41"/>
      <c r="J169" s="43">
        <f>H169*0.16</f>
        <v>680.48</v>
      </c>
      <c r="K169" s="41"/>
      <c r="L169" s="41"/>
      <c r="M169" s="39">
        <f>J169+K169+L169</f>
        <v>680.48</v>
      </c>
      <c r="N169" s="41"/>
      <c r="O169" s="41"/>
      <c r="P169" s="41"/>
      <c r="Q169" s="39"/>
      <c r="R169" s="39"/>
      <c r="S169" s="53">
        <v>1</v>
      </c>
      <c r="T169" s="18">
        <f>M169+Q169</f>
        <v>680.48</v>
      </c>
      <c r="U169" s="56" t="s">
        <v>45</v>
      </c>
      <c r="V169" s="55">
        <f>(MID(U169,8,4)-LEFT(U169,4))*12+RIGHT(U169,2)-MID(U169,5,2)+1-1</f>
        <v>14</v>
      </c>
    </row>
    <row r="170" ht="24.9" customHeight="1" spans="1:22">
      <c r="A170" s="12">
        <v>165</v>
      </c>
      <c r="B170" s="22"/>
      <c r="C170" s="20" t="s">
        <v>577</v>
      </c>
      <c r="D170" s="24" t="s">
        <v>30</v>
      </c>
      <c r="E170" s="27" t="s">
        <v>578</v>
      </c>
      <c r="F170" s="27" t="s">
        <v>579</v>
      </c>
      <c r="G170" s="17" t="s">
        <v>40</v>
      </c>
      <c r="H170" s="25">
        <v>4253</v>
      </c>
      <c r="I170" s="41"/>
      <c r="J170" s="43">
        <f>H170*0.16</f>
        <v>680.48</v>
      </c>
      <c r="K170" s="41"/>
      <c r="L170" s="41"/>
      <c r="M170" s="39">
        <f>J170+K170+L170</f>
        <v>680.48</v>
      </c>
      <c r="N170" s="41"/>
      <c r="O170" s="41"/>
      <c r="P170" s="41"/>
      <c r="Q170" s="39"/>
      <c r="R170" s="39"/>
      <c r="S170" s="53">
        <v>1</v>
      </c>
      <c r="T170" s="18">
        <f>M170+Q170</f>
        <v>680.48</v>
      </c>
      <c r="U170" s="56" t="s">
        <v>45</v>
      </c>
      <c r="V170" s="55">
        <f>(MID(U170,8,4)-LEFT(U170,4))*12+RIGHT(U170,2)-MID(U170,5,2)+1-1</f>
        <v>14</v>
      </c>
    </row>
    <row r="171" ht="24.9" customHeight="1" spans="1:22">
      <c r="A171" s="12">
        <v>166</v>
      </c>
      <c r="B171" s="22"/>
      <c r="C171" s="20" t="s">
        <v>580</v>
      </c>
      <c r="D171" s="24" t="s">
        <v>30</v>
      </c>
      <c r="E171" s="27" t="s">
        <v>581</v>
      </c>
      <c r="F171" s="27" t="s">
        <v>582</v>
      </c>
      <c r="G171" s="17" t="s">
        <v>40</v>
      </c>
      <c r="H171" s="25">
        <v>4253</v>
      </c>
      <c r="I171" s="41"/>
      <c r="J171" s="43">
        <f>H171*0.16</f>
        <v>680.48</v>
      </c>
      <c r="K171" s="41"/>
      <c r="L171" s="41"/>
      <c r="M171" s="39">
        <f>J171+K171+L171</f>
        <v>680.48</v>
      </c>
      <c r="N171" s="41"/>
      <c r="O171" s="41"/>
      <c r="P171" s="41"/>
      <c r="Q171" s="39"/>
      <c r="R171" s="39"/>
      <c r="S171" s="53">
        <v>1</v>
      </c>
      <c r="T171" s="18">
        <f>M171+Q171</f>
        <v>680.48</v>
      </c>
      <c r="U171" s="56" t="s">
        <v>45</v>
      </c>
      <c r="V171" s="55">
        <f>(MID(U171,8,4)-LEFT(U171,4))*12+RIGHT(U171,2)-MID(U171,5,2)+1-1</f>
        <v>14</v>
      </c>
    </row>
    <row r="172" ht="24.9" customHeight="1" spans="1:22">
      <c r="A172" s="12">
        <v>167</v>
      </c>
      <c r="B172" s="22"/>
      <c r="C172" s="20" t="s">
        <v>583</v>
      </c>
      <c r="D172" s="24" t="s">
        <v>30</v>
      </c>
      <c r="E172" s="27" t="s">
        <v>584</v>
      </c>
      <c r="F172" s="27" t="s">
        <v>585</v>
      </c>
      <c r="G172" s="17" t="s">
        <v>40</v>
      </c>
      <c r="H172" s="25">
        <v>4253</v>
      </c>
      <c r="I172" s="41"/>
      <c r="J172" s="43">
        <f>H172*0.16</f>
        <v>680.48</v>
      </c>
      <c r="K172" s="41"/>
      <c r="L172" s="41"/>
      <c r="M172" s="39">
        <f>J172+K172+L172</f>
        <v>680.48</v>
      </c>
      <c r="N172" s="41"/>
      <c r="O172" s="41"/>
      <c r="P172" s="41"/>
      <c r="Q172" s="39"/>
      <c r="R172" s="39"/>
      <c r="S172" s="53">
        <v>1</v>
      </c>
      <c r="T172" s="18">
        <f>M172+Q172</f>
        <v>680.48</v>
      </c>
      <c r="U172" s="56" t="s">
        <v>45</v>
      </c>
      <c r="V172" s="55">
        <f>(MID(U172,8,4)-LEFT(U172,4))*12+RIGHT(U172,2)-MID(U172,5,2)+1-1</f>
        <v>14</v>
      </c>
    </row>
    <row r="173" ht="24.9" customHeight="1" spans="1:22">
      <c r="A173" s="12">
        <v>168</v>
      </c>
      <c r="B173" s="22"/>
      <c r="C173" s="20" t="s">
        <v>586</v>
      </c>
      <c r="D173" s="24" t="s">
        <v>30</v>
      </c>
      <c r="E173" s="27" t="s">
        <v>587</v>
      </c>
      <c r="F173" s="27" t="s">
        <v>588</v>
      </c>
      <c r="G173" s="17" t="s">
        <v>40</v>
      </c>
      <c r="H173" s="25">
        <v>4253</v>
      </c>
      <c r="I173" s="41"/>
      <c r="J173" s="43">
        <f>H173*0.16</f>
        <v>680.48</v>
      </c>
      <c r="K173" s="41"/>
      <c r="L173" s="41"/>
      <c r="M173" s="39">
        <f>J173+K173+L173</f>
        <v>680.48</v>
      </c>
      <c r="N173" s="41"/>
      <c r="O173" s="41"/>
      <c r="P173" s="41"/>
      <c r="Q173" s="39"/>
      <c r="R173" s="39"/>
      <c r="S173" s="53">
        <v>1</v>
      </c>
      <c r="T173" s="18">
        <f>M173+Q173</f>
        <v>680.48</v>
      </c>
      <c r="U173" s="56" t="s">
        <v>45</v>
      </c>
      <c r="V173" s="55">
        <f>(MID(U173,8,4)-LEFT(U173,4))*12+RIGHT(U173,2)-MID(U173,5,2)+1-1</f>
        <v>14</v>
      </c>
    </row>
    <row r="174" ht="24.9" customHeight="1" spans="1:22">
      <c r="A174" s="12">
        <v>169</v>
      </c>
      <c r="B174" s="22"/>
      <c r="C174" s="20" t="s">
        <v>589</v>
      </c>
      <c r="D174" s="24" t="s">
        <v>30</v>
      </c>
      <c r="E174" s="27" t="s">
        <v>590</v>
      </c>
      <c r="F174" s="27" t="s">
        <v>591</v>
      </c>
      <c r="G174" s="17" t="s">
        <v>40</v>
      </c>
      <c r="H174" s="25">
        <v>4253</v>
      </c>
      <c r="I174" s="41"/>
      <c r="J174" s="43">
        <f>H174*0.16</f>
        <v>680.48</v>
      </c>
      <c r="K174" s="41"/>
      <c r="L174" s="41"/>
      <c r="M174" s="39">
        <f>J174+K174+L174</f>
        <v>680.48</v>
      </c>
      <c r="N174" s="41"/>
      <c r="O174" s="41"/>
      <c r="P174" s="41"/>
      <c r="Q174" s="39"/>
      <c r="R174" s="39"/>
      <c r="S174" s="53">
        <v>1</v>
      </c>
      <c r="T174" s="18">
        <f>M174+Q174</f>
        <v>680.48</v>
      </c>
      <c r="U174" s="56" t="s">
        <v>45</v>
      </c>
      <c r="V174" s="55">
        <f>(MID(U174,8,4)-LEFT(U174,4))*12+RIGHT(U174,2)-MID(U174,5,2)+1-1</f>
        <v>14</v>
      </c>
    </row>
    <row r="175" ht="24.9" customHeight="1" spans="1:22">
      <c r="A175" s="12">
        <v>170</v>
      </c>
      <c r="B175" s="22"/>
      <c r="C175" s="20" t="s">
        <v>592</v>
      </c>
      <c r="D175" s="24" t="s">
        <v>30</v>
      </c>
      <c r="E175" s="27" t="s">
        <v>593</v>
      </c>
      <c r="F175" s="27" t="s">
        <v>594</v>
      </c>
      <c r="G175" s="17" t="s">
        <v>40</v>
      </c>
      <c r="H175" s="25">
        <v>4253</v>
      </c>
      <c r="I175" s="41"/>
      <c r="J175" s="43">
        <f>H175*0.16</f>
        <v>680.48</v>
      </c>
      <c r="K175" s="41"/>
      <c r="L175" s="41"/>
      <c r="M175" s="39">
        <f>J175+K175+L175</f>
        <v>680.48</v>
      </c>
      <c r="N175" s="41"/>
      <c r="O175" s="41"/>
      <c r="P175" s="41"/>
      <c r="Q175" s="39"/>
      <c r="R175" s="39"/>
      <c r="S175" s="53">
        <v>1</v>
      </c>
      <c r="T175" s="18">
        <f>M175+Q175</f>
        <v>680.48</v>
      </c>
      <c r="U175" s="56" t="s">
        <v>45</v>
      </c>
      <c r="V175" s="55">
        <f>(MID(U175,8,4)-LEFT(U175,4))*12+RIGHT(U175,2)-MID(U175,5,2)+1-1</f>
        <v>14</v>
      </c>
    </row>
    <row r="176" ht="24.9" customHeight="1" spans="1:22">
      <c r="A176" s="12">
        <v>171</v>
      </c>
      <c r="B176" s="22"/>
      <c r="C176" s="20" t="s">
        <v>595</v>
      </c>
      <c r="D176" s="24" t="s">
        <v>30</v>
      </c>
      <c r="E176" s="27" t="s">
        <v>596</v>
      </c>
      <c r="F176" s="27" t="s">
        <v>597</v>
      </c>
      <c r="G176" s="17" t="s">
        <v>40</v>
      </c>
      <c r="H176" s="25">
        <v>4253</v>
      </c>
      <c r="I176" s="41"/>
      <c r="J176" s="43">
        <f>H176*0.16</f>
        <v>680.48</v>
      </c>
      <c r="K176" s="41"/>
      <c r="L176" s="41"/>
      <c r="M176" s="39">
        <f>J176+K176+L176</f>
        <v>680.48</v>
      </c>
      <c r="N176" s="41"/>
      <c r="O176" s="41"/>
      <c r="P176" s="41"/>
      <c r="Q176" s="39"/>
      <c r="R176" s="39"/>
      <c r="S176" s="53">
        <v>1</v>
      </c>
      <c r="T176" s="18">
        <f>M176+Q176</f>
        <v>680.48</v>
      </c>
      <c r="U176" s="56" t="s">
        <v>45</v>
      </c>
      <c r="V176" s="55">
        <f>(MID(U176,8,4)-LEFT(U176,4))*12+RIGHT(U176,2)-MID(U176,5,2)+1-1</f>
        <v>14</v>
      </c>
    </row>
    <row r="177" ht="24.9" customHeight="1" spans="1:22">
      <c r="A177" s="12">
        <v>172</v>
      </c>
      <c r="B177" s="22"/>
      <c r="C177" s="20" t="s">
        <v>598</v>
      </c>
      <c r="D177" s="24" t="s">
        <v>30</v>
      </c>
      <c r="E177" s="27" t="s">
        <v>599</v>
      </c>
      <c r="F177" s="27" t="s">
        <v>600</v>
      </c>
      <c r="G177" s="17" t="s">
        <v>40</v>
      </c>
      <c r="H177" s="25">
        <v>4253</v>
      </c>
      <c r="I177" s="41"/>
      <c r="J177" s="43">
        <f>H177*0.16</f>
        <v>680.48</v>
      </c>
      <c r="K177" s="41"/>
      <c r="L177" s="41"/>
      <c r="M177" s="39">
        <f>J177+K177+L177</f>
        <v>680.48</v>
      </c>
      <c r="N177" s="41"/>
      <c r="O177" s="41"/>
      <c r="P177" s="41"/>
      <c r="Q177" s="39"/>
      <c r="R177" s="39"/>
      <c r="S177" s="53">
        <v>1</v>
      </c>
      <c r="T177" s="18">
        <f>M177+Q177</f>
        <v>680.48</v>
      </c>
      <c r="U177" s="56" t="s">
        <v>45</v>
      </c>
      <c r="V177" s="55">
        <f>(MID(U177,8,4)-LEFT(U177,4))*12+RIGHT(U177,2)-MID(U177,5,2)+1-1</f>
        <v>14</v>
      </c>
    </row>
    <row r="178" ht="24.9" customHeight="1" spans="1:22">
      <c r="A178" s="12">
        <v>173</v>
      </c>
      <c r="B178" s="22"/>
      <c r="C178" s="20" t="s">
        <v>601</v>
      </c>
      <c r="D178" s="24" t="s">
        <v>30</v>
      </c>
      <c r="E178" s="27" t="s">
        <v>602</v>
      </c>
      <c r="F178" s="27" t="s">
        <v>603</v>
      </c>
      <c r="G178" s="17" t="s">
        <v>40</v>
      </c>
      <c r="H178" s="25">
        <v>4253</v>
      </c>
      <c r="I178" s="41"/>
      <c r="J178" s="43">
        <f>H178*0.16</f>
        <v>680.48</v>
      </c>
      <c r="K178" s="41"/>
      <c r="L178" s="41"/>
      <c r="M178" s="39">
        <f>J178+K178+L178</f>
        <v>680.48</v>
      </c>
      <c r="N178" s="41"/>
      <c r="O178" s="41"/>
      <c r="P178" s="41"/>
      <c r="Q178" s="39"/>
      <c r="R178" s="39"/>
      <c r="S178" s="53">
        <v>1</v>
      </c>
      <c r="T178" s="18">
        <f>M178+Q178</f>
        <v>680.48</v>
      </c>
      <c r="U178" s="56" t="s">
        <v>45</v>
      </c>
      <c r="V178" s="55">
        <f>(MID(U178,8,4)-LEFT(U178,4))*12+RIGHT(U178,2)-MID(U178,5,2)+1-1</f>
        <v>14</v>
      </c>
    </row>
    <row r="179" ht="24.9" customHeight="1" spans="1:22">
      <c r="A179" s="12">
        <v>174</v>
      </c>
      <c r="B179" s="22"/>
      <c r="C179" s="20" t="s">
        <v>604</v>
      </c>
      <c r="D179" s="24" t="s">
        <v>37</v>
      </c>
      <c r="E179" s="27" t="s">
        <v>605</v>
      </c>
      <c r="F179" s="27" t="s">
        <v>606</v>
      </c>
      <c r="G179" s="17" t="s">
        <v>40</v>
      </c>
      <c r="H179" s="25">
        <v>4253</v>
      </c>
      <c r="I179" s="41"/>
      <c r="J179" s="43">
        <f>H179*0.16</f>
        <v>680.48</v>
      </c>
      <c r="K179" s="41"/>
      <c r="L179" s="41"/>
      <c r="M179" s="39">
        <f>J179+K179+L179</f>
        <v>680.48</v>
      </c>
      <c r="N179" s="41"/>
      <c r="O179" s="41"/>
      <c r="P179" s="41"/>
      <c r="Q179" s="39"/>
      <c r="R179" s="39"/>
      <c r="S179" s="53">
        <v>1</v>
      </c>
      <c r="T179" s="18">
        <f>M179+Q179</f>
        <v>680.48</v>
      </c>
      <c r="U179" s="56" t="s">
        <v>45</v>
      </c>
      <c r="V179" s="55">
        <f>(MID(U179,8,4)-LEFT(U179,4))*12+RIGHT(U179,2)-MID(U179,5,2)+1-1</f>
        <v>14</v>
      </c>
    </row>
    <row r="180" ht="24.9" customHeight="1" spans="1:22">
      <c r="A180" s="12">
        <v>175</v>
      </c>
      <c r="B180" s="22"/>
      <c r="C180" s="20" t="s">
        <v>607</v>
      </c>
      <c r="D180" s="24" t="s">
        <v>37</v>
      </c>
      <c r="E180" s="27" t="s">
        <v>608</v>
      </c>
      <c r="F180" s="27" t="s">
        <v>609</v>
      </c>
      <c r="G180" s="17" t="s">
        <v>40</v>
      </c>
      <c r="H180" s="25">
        <v>4253</v>
      </c>
      <c r="I180" s="41"/>
      <c r="J180" s="43">
        <f>H180*0.16</f>
        <v>680.48</v>
      </c>
      <c r="K180" s="41"/>
      <c r="L180" s="41"/>
      <c r="M180" s="39">
        <f>J180+K180+L180</f>
        <v>680.48</v>
      </c>
      <c r="N180" s="41"/>
      <c r="O180" s="41"/>
      <c r="P180" s="41"/>
      <c r="Q180" s="39"/>
      <c r="R180" s="39"/>
      <c r="S180" s="53">
        <v>1</v>
      </c>
      <c r="T180" s="18">
        <f>M180+Q180</f>
        <v>680.48</v>
      </c>
      <c r="U180" s="56" t="s">
        <v>149</v>
      </c>
      <c r="V180" s="55">
        <f>(MID(U180,8,4)-LEFT(U180,4))*12+RIGHT(U180,2)-MID(U180,5,2)+1-1</f>
        <v>13</v>
      </c>
    </row>
    <row r="181" ht="24.9" customHeight="1" spans="1:22">
      <c r="A181" s="12">
        <v>176</v>
      </c>
      <c r="B181" s="22"/>
      <c r="C181" s="20" t="s">
        <v>610</v>
      </c>
      <c r="D181" s="24" t="s">
        <v>37</v>
      </c>
      <c r="E181" s="27" t="s">
        <v>611</v>
      </c>
      <c r="F181" s="27" t="s">
        <v>612</v>
      </c>
      <c r="G181" s="17" t="s">
        <v>40</v>
      </c>
      <c r="H181" s="25">
        <v>4253</v>
      </c>
      <c r="I181" s="41"/>
      <c r="J181" s="43">
        <f>H181*0.16</f>
        <v>680.48</v>
      </c>
      <c r="K181" s="41"/>
      <c r="L181" s="41"/>
      <c r="M181" s="39">
        <f>J181+K181+L181</f>
        <v>680.48</v>
      </c>
      <c r="N181" s="41"/>
      <c r="O181" s="41"/>
      <c r="P181" s="41"/>
      <c r="Q181" s="39"/>
      <c r="R181" s="39"/>
      <c r="S181" s="53">
        <v>1</v>
      </c>
      <c r="T181" s="18">
        <f>M181+Q181</f>
        <v>680.48</v>
      </c>
      <c r="U181" s="56" t="s">
        <v>149</v>
      </c>
      <c r="V181" s="55">
        <f>(MID(U181,8,4)-LEFT(U181,4))*12+RIGHT(U181,2)-MID(U181,5,2)+1-1</f>
        <v>13</v>
      </c>
    </row>
    <row r="182" ht="24.9" customHeight="1" spans="1:22">
      <c r="A182" s="12">
        <v>177</v>
      </c>
      <c r="B182" s="22"/>
      <c r="C182" s="20" t="s">
        <v>613</v>
      </c>
      <c r="D182" s="24" t="s">
        <v>37</v>
      </c>
      <c r="E182" s="27" t="s">
        <v>614</v>
      </c>
      <c r="F182" s="27" t="s">
        <v>615</v>
      </c>
      <c r="G182" s="17" t="s">
        <v>40</v>
      </c>
      <c r="H182" s="25">
        <v>4253</v>
      </c>
      <c r="I182" s="41"/>
      <c r="J182" s="43">
        <f>H182*0.16</f>
        <v>680.48</v>
      </c>
      <c r="K182" s="41"/>
      <c r="L182" s="41"/>
      <c r="M182" s="39">
        <f>J182+K182+L182</f>
        <v>680.48</v>
      </c>
      <c r="N182" s="41"/>
      <c r="O182" s="41"/>
      <c r="P182" s="41"/>
      <c r="Q182" s="39"/>
      <c r="R182" s="39"/>
      <c r="S182" s="53">
        <v>1</v>
      </c>
      <c r="T182" s="18">
        <f>M182+Q182</f>
        <v>680.48</v>
      </c>
      <c r="U182" s="56" t="s">
        <v>149</v>
      </c>
      <c r="V182" s="55">
        <f>(MID(U182,8,4)-LEFT(U182,4))*12+RIGHT(U182,2)-MID(U182,5,2)+1-1</f>
        <v>13</v>
      </c>
    </row>
    <row r="183" ht="24.9" customHeight="1" spans="1:22">
      <c r="A183" s="12">
        <v>178</v>
      </c>
      <c r="B183" s="22"/>
      <c r="C183" s="20" t="s">
        <v>616</v>
      </c>
      <c r="D183" s="24" t="s">
        <v>30</v>
      </c>
      <c r="E183" s="27" t="s">
        <v>617</v>
      </c>
      <c r="F183" s="27" t="s">
        <v>618</v>
      </c>
      <c r="G183" s="17" t="s">
        <v>40</v>
      </c>
      <c r="H183" s="25">
        <v>4253</v>
      </c>
      <c r="I183" s="41"/>
      <c r="J183" s="43">
        <f>H183*0.16</f>
        <v>680.48</v>
      </c>
      <c r="K183" s="41"/>
      <c r="L183" s="41"/>
      <c r="M183" s="39">
        <f>J183+K183+L183</f>
        <v>680.48</v>
      </c>
      <c r="N183" s="41"/>
      <c r="O183" s="41"/>
      <c r="P183" s="41"/>
      <c r="Q183" s="39"/>
      <c r="R183" s="39"/>
      <c r="S183" s="53">
        <v>1</v>
      </c>
      <c r="T183" s="18">
        <f>M183+Q183</f>
        <v>680.48</v>
      </c>
      <c r="U183" s="56" t="s">
        <v>149</v>
      </c>
      <c r="V183" s="55">
        <f>(MID(U183,8,4)-LEFT(U183,4))*12+RIGHT(U183,2)-MID(U183,5,2)+1-1</f>
        <v>13</v>
      </c>
    </row>
    <row r="184" ht="24.9" customHeight="1" spans="1:22">
      <c r="A184" s="12">
        <v>179</v>
      </c>
      <c r="B184" s="22"/>
      <c r="C184" s="20" t="s">
        <v>619</v>
      </c>
      <c r="D184" s="24" t="s">
        <v>37</v>
      </c>
      <c r="E184" s="27" t="s">
        <v>620</v>
      </c>
      <c r="F184" s="27" t="s">
        <v>621</v>
      </c>
      <c r="G184" s="17" t="s">
        <v>40</v>
      </c>
      <c r="H184" s="25">
        <v>4253</v>
      </c>
      <c r="I184" s="41"/>
      <c r="J184" s="43">
        <f>H184*0.16</f>
        <v>680.48</v>
      </c>
      <c r="K184" s="41"/>
      <c r="L184" s="41"/>
      <c r="M184" s="39">
        <f>J184+K184+L184</f>
        <v>680.48</v>
      </c>
      <c r="N184" s="41"/>
      <c r="O184" s="41"/>
      <c r="P184" s="41"/>
      <c r="Q184" s="39"/>
      <c r="R184" s="39"/>
      <c r="S184" s="53">
        <v>1</v>
      </c>
      <c r="T184" s="18">
        <f>M184+Q184</f>
        <v>680.48</v>
      </c>
      <c r="U184" s="56" t="s">
        <v>119</v>
      </c>
      <c r="V184" s="55">
        <f>(MID(U184,8,4)-LEFT(U184,4))*12+RIGHT(U184,2)-MID(U184,5,2)+1-1</f>
        <v>11</v>
      </c>
    </row>
    <row r="185" ht="24.9" customHeight="1" spans="1:22">
      <c r="A185" s="12">
        <v>180</v>
      </c>
      <c r="B185" s="22"/>
      <c r="C185" s="20" t="s">
        <v>622</v>
      </c>
      <c r="D185" s="24" t="s">
        <v>30</v>
      </c>
      <c r="E185" s="27" t="s">
        <v>623</v>
      </c>
      <c r="F185" s="27" t="s">
        <v>624</v>
      </c>
      <c r="G185" s="17" t="s">
        <v>40</v>
      </c>
      <c r="H185" s="25">
        <v>4253</v>
      </c>
      <c r="I185" s="41"/>
      <c r="J185" s="43">
        <f>H185*0.16</f>
        <v>680.48</v>
      </c>
      <c r="K185" s="41"/>
      <c r="L185" s="41"/>
      <c r="M185" s="39">
        <f>J185+K185+L185</f>
        <v>680.48</v>
      </c>
      <c r="N185" s="41"/>
      <c r="O185" s="41"/>
      <c r="P185" s="41"/>
      <c r="Q185" s="39"/>
      <c r="R185" s="39"/>
      <c r="S185" s="53">
        <v>1</v>
      </c>
      <c r="T185" s="18">
        <f>M185+Q185</f>
        <v>680.48</v>
      </c>
      <c r="U185" s="56" t="s">
        <v>119</v>
      </c>
      <c r="V185" s="55">
        <f>(MID(U185,8,4)-LEFT(U185,4))*12+RIGHT(U185,2)-MID(U185,5,2)+1-1</f>
        <v>11</v>
      </c>
    </row>
    <row r="186" ht="24.9" customHeight="1" spans="1:22">
      <c r="A186" s="12">
        <v>181</v>
      </c>
      <c r="B186" s="22"/>
      <c r="C186" s="20" t="s">
        <v>625</v>
      </c>
      <c r="D186" s="24" t="s">
        <v>37</v>
      </c>
      <c r="E186" s="27" t="s">
        <v>626</v>
      </c>
      <c r="F186" s="27" t="s">
        <v>627</v>
      </c>
      <c r="G186" s="17" t="s">
        <v>40</v>
      </c>
      <c r="H186" s="25">
        <v>4253</v>
      </c>
      <c r="I186" s="41"/>
      <c r="J186" s="43">
        <f>H186*0.16</f>
        <v>680.48</v>
      </c>
      <c r="K186" s="41"/>
      <c r="L186" s="41"/>
      <c r="M186" s="39">
        <f>J186+K186+L186</f>
        <v>680.48</v>
      </c>
      <c r="N186" s="41"/>
      <c r="O186" s="41"/>
      <c r="P186" s="41"/>
      <c r="Q186" s="39"/>
      <c r="R186" s="39"/>
      <c r="S186" s="53">
        <v>1</v>
      </c>
      <c r="T186" s="18">
        <f>M186+Q186</f>
        <v>680.48</v>
      </c>
      <c r="U186" s="56" t="s">
        <v>119</v>
      </c>
      <c r="V186" s="55">
        <f>(MID(U186,8,4)-LEFT(U186,4))*12+RIGHT(U186,2)-MID(U186,5,2)+1-1</f>
        <v>11</v>
      </c>
    </row>
    <row r="187" ht="24.9" customHeight="1" spans="1:22">
      <c r="A187" s="12">
        <v>182</v>
      </c>
      <c r="B187" s="22"/>
      <c r="C187" s="20" t="s">
        <v>628</v>
      </c>
      <c r="D187" s="24" t="s">
        <v>37</v>
      </c>
      <c r="E187" s="27" t="s">
        <v>629</v>
      </c>
      <c r="F187" s="27" t="s">
        <v>630</v>
      </c>
      <c r="G187" s="17" t="s">
        <v>40</v>
      </c>
      <c r="H187" s="25">
        <v>4253</v>
      </c>
      <c r="I187" s="41"/>
      <c r="J187" s="43">
        <f>H187*0.16</f>
        <v>680.48</v>
      </c>
      <c r="K187" s="41"/>
      <c r="L187" s="41"/>
      <c r="M187" s="39">
        <f>J187+K187+L187</f>
        <v>680.48</v>
      </c>
      <c r="N187" s="41"/>
      <c r="O187" s="41"/>
      <c r="P187" s="41"/>
      <c r="Q187" s="39"/>
      <c r="R187" s="39"/>
      <c r="S187" s="53">
        <v>1</v>
      </c>
      <c r="T187" s="18">
        <f>M187+Q187</f>
        <v>680.48</v>
      </c>
      <c r="U187" s="56" t="s">
        <v>190</v>
      </c>
      <c r="V187" s="55">
        <f>(MID(U187,8,4)-LEFT(U187,4))*12+RIGHT(U187,2)-MID(U187,5,2)+1-1</f>
        <v>10</v>
      </c>
    </row>
    <row r="188" ht="24.9" customHeight="1" spans="1:22">
      <c r="A188" s="12">
        <v>183</v>
      </c>
      <c r="B188" s="22"/>
      <c r="C188" s="20" t="s">
        <v>631</v>
      </c>
      <c r="D188" s="24" t="s">
        <v>37</v>
      </c>
      <c r="E188" s="27" t="s">
        <v>632</v>
      </c>
      <c r="F188" s="27" t="s">
        <v>633</v>
      </c>
      <c r="G188" s="17" t="s">
        <v>40</v>
      </c>
      <c r="H188" s="25">
        <v>4253</v>
      </c>
      <c r="I188" s="41"/>
      <c r="J188" s="43">
        <f>H188*0.16</f>
        <v>680.48</v>
      </c>
      <c r="K188" s="41"/>
      <c r="L188" s="41"/>
      <c r="M188" s="39">
        <f t="shared" ref="M188:M251" si="23">J188+K188+L188</f>
        <v>680.48</v>
      </c>
      <c r="N188" s="41"/>
      <c r="O188" s="41"/>
      <c r="P188" s="41"/>
      <c r="Q188" s="39"/>
      <c r="R188" s="39"/>
      <c r="S188" s="53">
        <v>1</v>
      </c>
      <c r="T188" s="18">
        <f>M188+Q188</f>
        <v>680.48</v>
      </c>
      <c r="U188" s="56" t="s">
        <v>190</v>
      </c>
      <c r="V188" s="55">
        <f>(MID(U188,8,4)-LEFT(U188,4))*12+RIGHT(U188,2)-MID(U188,5,2)+1-1</f>
        <v>10</v>
      </c>
    </row>
    <row r="189" ht="24.9" customHeight="1" spans="1:22">
      <c r="A189" s="12">
        <v>184</v>
      </c>
      <c r="B189" s="22"/>
      <c r="C189" s="20" t="s">
        <v>634</v>
      </c>
      <c r="D189" s="24" t="s">
        <v>30</v>
      </c>
      <c r="E189" s="27" t="s">
        <v>635</v>
      </c>
      <c r="F189" s="27" t="s">
        <v>636</v>
      </c>
      <c r="G189" s="17" t="s">
        <v>40</v>
      </c>
      <c r="H189" s="25">
        <v>4253</v>
      </c>
      <c r="I189" s="41"/>
      <c r="J189" s="43">
        <f>H189*0.16</f>
        <v>680.48</v>
      </c>
      <c r="K189" s="41"/>
      <c r="L189" s="41"/>
      <c r="M189" s="39">
        <f>J189+K189+L189</f>
        <v>680.48</v>
      </c>
      <c r="N189" s="41"/>
      <c r="O189" s="41"/>
      <c r="P189" s="41"/>
      <c r="Q189" s="39"/>
      <c r="R189" s="39"/>
      <c r="S189" s="53">
        <v>1</v>
      </c>
      <c r="T189" s="18">
        <f>M189+Q189</f>
        <v>680.48</v>
      </c>
      <c r="U189" s="56" t="s">
        <v>190</v>
      </c>
      <c r="V189" s="55">
        <f>(MID(U189,8,4)-LEFT(U189,4))*12+RIGHT(U189,2)-MID(U189,5,2)+1-1</f>
        <v>10</v>
      </c>
    </row>
    <row r="190" ht="24.9" customHeight="1" spans="1:22">
      <c r="A190" s="12">
        <v>185</v>
      </c>
      <c r="B190" s="22"/>
      <c r="C190" s="20" t="s">
        <v>637</v>
      </c>
      <c r="D190" s="20" t="s">
        <v>37</v>
      </c>
      <c r="E190" s="27" t="s">
        <v>638</v>
      </c>
      <c r="F190" s="27" t="s">
        <v>639</v>
      </c>
      <c r="G190" s="17" t="s">
        <v>40</v>
      </c>
      <c r="H190" s="25">
        <v>4253</v>
      </c>
      <c r="I190" s="41"/>
      <c r="J190" s="43">
        <f>H190*0.16</f>
        <v>680.48</v>
      </c>
      <c r="K190" s="41"/>
      <c r="L190" s="41"/>
      <c r="M190" s="39">
        <f>J190+K190+L190</f>
        <v>680.48</v>
      </c>
      <c r="N190" s="41"/>
      <c r="O190" s="41"/>
      <c r="P190" s="41"/>
      <c r="Q190" s="39"/>
      <c r="R190" s="39"/>
      <c r="S190" s="53">
        <v>1</v>
      </c>
      <c r="T190" s="18">
        <f>M190+Q190</f>
        <v>680.48</v>
      </c>
      <c r="U190" s="56" t="s">
        <v>390</v>
      </c>
      <c r="V190" s="55">
        <f>(MID(U190,8,4)-LEFT(U190,4))*12+RIGHT(U190,2)-MID(U190,5,2)+1-1</f>
        <v>3</v>
      </c>
    </row>
    <row r="191" ht="24.9" customHeight="1" spans="1:22">
      <c r="A191" s="12">
        <v>186</v>
      </c>
      <c r="B191" s="22"/>
      <c r="C191" s="20" t="s">
        <v>640</v>
      </c>
      <c r="D191" s="20" t="s">
        <v>30</v>
      </c>
      <c r="E191" s="87" t="s">
        <v>641</v>
      </c>
      <c r="F191" s="27" t="s">
        <v>642</v>
      </c>
      <c r="G191" s="17" t="s">
        <v>40</v>
      </c>
      <c r="H191" s="25">
        <v>4253</v>
      </c>
      <c r="I191" s="41"/>
      <c r="J191" s="43">
        <f>H191*0.16</f>
        <v>680.48</v>
      </c>
      <c r="K191" s="41"/>
      <c r="L191" s="41"/>
      <c r="M191" s="39">
        <f>J191+K191+L191</f>
        <v>680.48</v>
      </c>
      <c r="N191" s="41"/>
      <c r="O191" s="41"/>
      <c r="P191" s="41"/>
      <c r="Q191" s="39"/>
      <c r="R191" s="39"/>
      <c r="S191" s="53">
        <v>1</v>
      </c>
      <c r="T191" s="18">
        <f>M191+Q191</f>
        <v>680.48</v>
      </c>
      <c r="U191" s="56" t="s">
        <v>229</v>
      </c>
      <c r="V191" s="55">
        <f>(MID(U191,8,4)-LEFT(U191,4))*12+RIGHT(U191,2)-MID(U191,5,2)+1-1</f>
        <v>2</v>
      </c>
    </row>
    <row r="192" ht="24.9" customHeight="1" spans="1:22">
      <c r="A192" s="12">
        <v>187</v>
      </c>
      <c r="B192" s="22"/>
      <c r="C192" s="20" t="s">
        <v>643</v>
      </c>
      <c r="D192" s="20" t="s">
        <v>30</v>
      </c>
      <c r="E192" s="87" t="s">
        <v>644</v>
      </c>
      <c r="F192" s="27" t="s">
        <v>645</v>
      </c>
      <c r="G192" s="17" t="s">
        <v>40</v>
      </c>
      <c r="H192" s="25">
        <v>4253</v>
      </c>
      <c r="I192" s="41"/>
      <c r="J192" s="43">
        <f>H192*0.16</f>
        <v>680.48</v>
      </c>
      <c r="K192" s="41"/>
      <c r="L192" s="41"/>
      <c r="M192" s="39">
        <f>J192+K192+L192</f>
        <v>680.48</v>
      </c>
      <c r="N192" s="41"/>
      <c r="O192" s="41"/>
      <c r="P192" s="41"/>
      <c r="Q192" s="39"/>
      <c r="R192" s="39"/>
      <c r="S192" s="53">
        <v>1</v>
      </c>
      <c r="T192" s="18">
        <f>M192+Q192</f>
        <v>680.48</v>
      </c>
      <c r="U192" s="56" t="s">
        <v>229</v>
      </c>
      <c r="V192" s="55">
        <f>(MID(U192,8,4)-LEFT(U192,4))*12+RIGHT(U192,2)-MID(U192,5,2)+1-1</f>
        <v>2</v>
      </c>
    </row>
    <row r="193" ht="24.9" customHeight="1" spans="1:22">
      <c r="A193" s="12">
        <v>188</v>
      </c>
      <c r="B193" s="22"/>
      <c r="C193" s="20" t="s">
        <v>646</v>
      </c>
      <c r="D193" s="20" t="s">
        <v>30</v>
      </c>
      <c r="E193" s="87" t="s">
        <v>647</v>
      </c>
      <c r="F193" s="27" t="s">
        <v>648</v>
      </c>
      <c r="G193" s="17" t="s">
        <v>40</v>
      </c>
      <c r="H193" s="25">
        <v>4253</v>
      </c>
      <c r="I193" s="41"/>
      <c r="J193" s="43">
        <f>H193*0.16</f>
        <v>680.48</v>
      </c>
      <c r="K193" s="41"/>
      <c r="L193" s="41"/>
      <c r="M193" s="39">
        <f>J193+K193+L193</f>
        <v>680.48</v>
      </c>
      <c r="N193" s="41"/>
      <c r="O193" s="41"/>
      <c r="P193" s="41"/>
      <c r="Q193" s="39"/>
      <c r="R193" s="39"/>
      <c r="S193" s="53">
        <v>1</v>
      </c>
      <c r="T193" s="18">
        <f>M193+Q193</f>
        <v>680.48</v>
      </c>
      <c r="U193" s="56" t="s">
        <v>229</v>
      </c>
      <c r="V193" s="55">
        <f>(MID(U193,8,4)-LEFT(U193,4))*12+RIGHT(U193,2)-MID(U193,5,2)+1-1</f>
        <v>2</v>
      </c>
    </row>
    <row r="194" ht="24.9" customHeight="1" spans="1:22">
      <c r="A194" s="12">
        <v>189</v>
      </c>
      <c r="B194" s="22"/>
      <c r="C194" s="20" t="s">
        <v>649</v>
      </c>
      <c r="D194" s="20" t="s">
        <v>37</v>
      </c>
      <c r="E194" s="87" t="s">
        <v>650</v>
      </c>
      <c r="F194" s="27" t="s">
        <v>651</v>
      </c>
      <c r="G194" s="17" t="s">
        <v>40</v>
      </c>
      <c r="H194" s="25">
        <v>4253</v>
      </c>
      <c r="I194" s="41"/>
      <c r="J194" s="43">
        <f>H194*0.16</f>
        <v>680.48</v>
      </c>
      <c r="K194" s="41"/>
      <c r="L194" s="41"/>
      <c r="M194" s="39">
        <f>J194+K194+L194</f>
        <v>680.48</v>
      </c>
      <c r="N194" s="41"/>
      <c r="O194" s="41"/>
      <c r="P194" s="41"/>
      <c r="Q194" s="39"/>
      <c r="R194" s="39"/>
      <c r="S194" s="53">
        <v>1</v>
      </c>
      <c r="T194" s="18">
        <f>M194+Q194</f>
        <v>680.48</v>
      </c>
      <c r="U194" s="56" t="s">
        <v>229</v>
      </c>
      <c r="V194" s="55">
        <f>(MID(U194,8,4)-LEFT(U194,4))*12+RIGHT(U194,2)-MID(U194,5,2)+1-1</f>
        <v>2</v>
      </c>
    </row>
    <row r="195" ht="24.9" customHeight="1" spans="1:22">
      <c r="A195" s="12">
        <v>190</v>
      </c>
      <c r="B195" s="22"/>
      <c r="C195" s="20" t="s">
        <v>652</v>
      </c>
      <c r="D195" s="20" t="s">
        <v>30</v>
      </c>
      <c r="E195" s="87" t="s">
        <v>653</v>
      </c>
      <c r="F195" s="27" t="s">
        <v>654</v>
      </c>
      <c r="G195" s="17" t="s">
        <v>40</v>
      </c>
      <c r="H195" s="25">
        <v>4253</v>
      </c>
      <c r="I195" s="41"/>
      <c r="J195" s="43">
        <f>H195*0.16</f>
        <v>680.48</v>
      </c>
      <c r="K195" s="41"/>
      <c r="L195" s="41"/>
      <c r="M195" s="39">
        <f>J195+K195+L195</f>
        <v>680.48</v>
      </c>
      <c r="N195" s="41"/>
      <c r="O195" s="41"/>
      <c r="P195" s="41"/>
      <c r="Q195" s="39"/>
      <c r="R195" s="39"/>
      <c r="S195" s="53">
        <v>1</v>
      </c>
      <c r="T195" s="18">
        <f>M195+Q195</f>
        <v>680.48</v>
      </c>
      <c r="U195" s="56" t="s">
        <v>229</v>
      </c>
      <c r="V195" s="55">
        <f>(MID(U195,8,4)-LEFT(U195,4))*12+RIGHT(U195,2)-MID(U195,5,2)+1-1</f>
        <v>2</v>
      </c>
    </row>
    <row r="196" ht="24.9" customHeight="1" spans="1:22">
      <c r="A196" s="12">
        <v>191</v>
      </c>
      <c r="B196" s="22"/>
      <c r="C196" s="20" t="s">
        <v>655</v>
      </c>
      <c r="D196" s="20" t="s">
        <v>30</v>
      </c>
      <c r="E196" s="87" t="s">
        <v>656</v>
      </c>
      <c r="F196" s="27" t="s">
        <v>657</v>
      </c>
      <c r="G196" s="17" t="s">
        <v>40</v>
      </c>
      <c r="H196" s="25">
        <v>4253</v>
      </c>
      <c r="I196" s="41"/>
      <c r="J196" s="43">
        <f>H196*0.16</f>
        <v>680.48</v>
      </c>
      <c r="K196" s="41"/>
      <c r="L196" s="41"/>
      <c r="M196" s="39">
        <f>J196+K196+L196</f>
        <v>680.48</v>
      </c>
      <c r="N196" s="41"/>
      <c r="O196" s="41"/>
      <c r="P196" s="41"/>
      <c r="Q196" s="39"/>
      <c r="R196" s="39"/>
      <c r="S196" s="53">
        <v>1</v>
      </c>
      <c r="T196" s="18">
        <f>M196+Q196</f>
        <v>680.48</v>
      </c>
      <c r="U196" s="56" t="s">
        <v>229</v>
      </c>
      <c r="V196" s="55">
        <f>(MID(U196,8,4)-LEFT(U196,4))*12+RIGHT(U196,2)-MID(U196,5,2)+1-1</f>
        <v>2</v>
      </c>
    </row>
    <row r="197" ht="24.9" customHeight="1" spans="1:22">
      <c r="A197" s="12">
        <v>192</v>
      </c>
      <c r="B197" s="22"/>
      <c r="C197" s="20" t="s">
        <v>658</v>
      </c>
      <c r="D197" s="20" t="s">
        <v>30</v>
      </c>
      <c r="E197" s="87" t="s">
        <v>659</v>
      </c>
      <c r="F197" s="27" t="s">
        <v>660</v>
      </c>
      <c r="G197" s="17" t="s">
        <v>40</v>
      </c>
      <c r="H197" s="25">
        <v>4253</v>
      </c>
      <c r="I197" s="41"/>
      <c r="J197" s="43">
        <f>H197*0.16</f>
        <v>680.48</v>
      </c>
      <c r="K197" s="41"/>
      <c r="L197" s="41"/>
      <c r="M197" s="39">
        <f>J197+K197+L197</f>
        <v>680.48</v>
      </c>
      <c r="N197" s="41"/>
      <c r="O197" s="41"/>
      <c r="P197" s="41"/>
      <c r="Q197" s="39"/>
      <c r="R197" s="39"/>
      <c r="S197" s="53">
        <v>1</v>
      </c>
      <c r="T197" s="18">
        <f>M197+Q197</f>
        <v>680.48</v>
      </c>
      <c r="U197" s="56" t="s">
        <v>229</v>
      </c>
      <c r="V197" s="55">
        <f>(MID(U197,8,4)-LEFT(U197,4))*12+RIGHT(U197,2)-MID(U197,5,2)+1-1</f>
        <v>2</v>
      </c>
    </row>
    <row r="198" ht="24.9" customHeight="1" spans="1:22">
      <c r="A198" s="12">
        <v>193</v>
      </c>
      <c r="B198" s="22"/>
      <c r="C198" s="20" t="s">
        <v>661</v>
      </c>
      <c r="D198" s="20" t="s">
        <v>30</v>
      </c>
      <c r="E198" s="87" t="s">
        <v>662</v>
      </c>
      <c r="F198" s="27" t="s">
        <v>663</v>
      </c>
      <c r="G198" s="17" t="s">
        <v>40</v>
      </c>
      <c r="H198" s="25">
        <v>4253</v>
      </c>
      <c r="I198" s="41"/>
      <c r="J198" s="43">
        <f t="shared" ref="J198:J261" si="24">H198*0.16</f>
        <v>680.48</v>
      </c>
      <c r="K198" s="41"/>
      <c r="L198" s="41"/>
      <c r="M198" s="39">
        <f>J198+K198+L198</f>
        <v>680.48</v>
      </c>
      <c r="N198" s="41"/>
      <c r="O198" s="41"/>
      <c r="P198" s="41"/>
      <c r="Q198" s="39"/>
      <c r="R198" s="39"/>
      <c r="S198" s="53">
        <v>1</v>
      </c>
      <c r="T198" s="18">
        <f t="shared" ref="T198:T261" si="25">M198+Q198</f>
        <v>680.48</v>
      </c>
      <c r="U198" s="56" t="s">
        <v>229</v>
      </c>
      <c r="V198" s="55">
        <f>(MID(U198,8,4)-LEFT(U198,4))*12+RIGHT(U198,2)-MID(U198,5,2)+1-1</f>
        <v>2</v>
      </c>
    </row>
    <row r="199" ht="24.9" customHeight="1" spans="1:22">
      <c r="A199" s="12">
        <v>194</v>
      </c>
      <c r="B199" s="22"/>
      <c r="C199" s="20" t="s">
        <v>664</v>
      </c>
      <c r="D199" s="20" t="s">
        <v>30</v>
      </c>
      <c r="E199" s="87" t="s">
        <v>665</v>
      </c>
      <c r="F199" s="27" t="s">
        <v>666</v>
      </c>
      <c r="G199" s="17" t="s">
        <v>40</v>
      </c>
      <c r="H199" s="25">
        <v>4253</v>
      </c>
      <c r="I199" s="41"/>
      <c r="J199" s="43">
        <f>H199*0.16</f>
        <v>680.48</v>
      </c>
      <c r="K199" s="41"/>
      <c r="L199" s="41"/>
      <c r="M199" s="39">
        <f>J199+K199+L199</f>
        <v>680.48</v>
      </c>
      <c r="N199" s="41"/>
      <c r="O199" s="41"/>
      <c r="P199" s="41"/>
      <c r="Q199" s="39"/>
      <c r="R199" s="39"/>
      <c r="S199" s="53">
        <v>1</v>
      </c>
      <c r="T199" s="18">
        <f>M199+Q199</f>
        <v>680.48</v>
      </c>
      <c r="U199" s="56" t="s">
        <v>229</v>
      </c>
      <c r="V199" s="55">
        <f>(MID(U199,8,4)-LEFT(U199,4))*12+RIGHT(U199,2)-MID(U199,5,2)+1-1</f>
        <v>2</v>
      </c>
    </row>
    <row r="200" ht="24.9" customHeight="1" spans="1:22">
      <c r="A200" s="12">
        <v>195</v>
      </c>
      <c r="B200" s="22"/>
      <c r="C200" s="20" t="s">
        <v>667</v>
      </c>
      <c r="D200" s="20" t="s">
        <v>37</v>
      </c>
      <c r="E200" s="87" t="s">
        <v>668</v>
      </c>
      <c r="F200" s="27" t="s">
        <v>669</v>
      </c>
      <c r="G200" s="17" t="s">
        <v>40</v>
      </c>
      <c r="H200" s="25">
        <v>4253</v>
      </c>
      <c r="I200" s="41"/>
      <c r="J200" s="43">
        <f>H200*0.16</f>
        <v>680.48</v>
      </c>
      <c r="K200" s="41"/>
      <c r="L200" s="41"/>
      <c r="M200" s="39">
        <f>J200+K200+L200</f>
        <v>680.48</v>
      </c>
      <c r="N200" s="41"/>
      <c r="O200" s="41"/>
      <c r="P200" s="41"/>
      <c r="Q200" s="39"/>
      <c r="R200" s="39"/>
      <c r="S200" s="53">
        <v>1</v>
      </c>
      <c r="T200" s="18">
        <f>M200+Q200</f>
        <v>680.48</v>
      </c>
      <c r="U200" s="56" t="s">
        <v>229</v>
      </c>
      <c r="V200" s="55">
        <f>(MID(U200,8,4)-LEFT(U200,4))*12+RIGHT(U200,2)-MID(U200,5,2)+1-1</f>
        <v>2</v>
      </c>
    </row>
    <row r="201" ht="24.9" customHeight="1" spans="1:22">
      <c r="A201" s="12">
        <v>196</v>
      </c>
      <c r="B201" s="22"/>
      <c r="C201" s="20" t="s">
        <v>670</v>
      </c>
      <c r="D201" s="20" t="s">
        <v>30</v>
      </c>
      <c r="E201" s="87" t="s">
        <v>671</v>
      </c>
      <c r="F201" s="27" t="s">
        <v>672</v>
      </c>
      <c r="G201" s="17" t="s">
        <v>40</v>
      </c>
      <c r="H201" s="25">
        <v>4253</v>
      </c>
      <c r="I201" s="41"/>
      <c r="J201" s="43">
        <f>H201*0.16</f>
        <v>680.48</v>
      </c>
      <c r="K201" s="41"/>
      <c r="L201" s="41"/>
      <c r="M201" s="39">
        <f>J201+K201+L201</f>
        <v>680.48</v>
      </c>
      <c r="N201" s="41"/>
      <c r="O201" s="41"/>
      <c r="P201" s="41"/>
      <c r="Q201" s="39"/>
      <c r="R201" s="39"/>
      <c r="S201" s="53">
        <v>1</v>
      </c>
      <c r="T201" s="18">
        <f>M201+Q201</f>
        <v>680.48</v>
      </c>
      <c r="U201" s="56" t="s">
        <v>229</v>
      </c>
      <c r="V201" s="55">
        <f>(MID(U201,8,4)-LEFT(U201,4))*12+RIGHT(U201,2)-MID(U201,5,2)+1-1</f>
        <v>2</v>
      </c>
    </row>
    <row r="202" ht="24.9" customHeight="1" spans="1:22">
      <c r="A202" s="12">
        <v>197</v>
      </c>
      <c r="B202" s="22"/>
      <c r="C202" s="20" t="s">
        <v>673</v>
      </c>
      <c r="D202" s="20" t="s">
        <v>30</v>
      </c>
      <c r="E202" s="87" t="s">
        <v>674</v>
      </c>
      <c r="F202" s="27" t="s">
        <v>675</v>
      </c>
      <c r="G202" s="17" t="s">
        <v>40</v>
      </c>
      <c r="H202" s="25">
        <v>4253</v>
      </c>
      <c r="I202" s="41"/>
      <c r="J202" s="43">
        <f>H202*0.16</f>
        <v>680.48</v>
      </c>
      <c r="K202" s="41"/>
      <c r="L202" s="41"/>
      <c r="M202" s="39">
        <f>J202+K202+L202</f>
        <v>680.48</v>
      </c>
      <c r="N202" s="41"/>
      <c r="O202" s="41"/>
      <c r="P202" s="41"/>
      <c r="Q202" s="39"/>
      <c r="R202" s="39"/>
      <c r="S202" s="53">
        <v>1</v>
      </c>
      <c r="T202" s="18">
        <f>M202+Q202</f>
        <v>680.48</v>
      </c>
      <c r="U202" s="56" t="s">
        <v>229</v>
      </c>
      <c r="V202" s="55">
        <f>(MID(U202,8,4)-LEFT(U202,4))*12+RIGHT(U202,2)-MID(U202,5,2)+1-1</f>
        <v>2</v>
      </c>
    </row>
    <row r="203" ht="24.9" customHeight="1" spans="1:22">
      <c r="A203" s="12">
        <v>198</v>
      </c>
      <c r="B203" s="22"/>
      <c r="C203" s="20" t="s">
        <v>676</v>
      </c>
      <c r="D203" s="20" t="s">
        <v>30</v>
      </c>
      <c r="E203" s="87" t="s">
        <v>677</v>
      </c>
      <c r="F203" s="27" t="s">
        <v>678</v>
      </c>
      <c r="G203" s="17" t="s">
        <v>40</v>
      </c>
      <c r="H203" s="25">
        <v>4253</v>
      </c>
      <c r="I203" s="41"/>
      <c r="J203" s="43">
        <f>H203*0.16</f>
        <v>680.48</v>
      </c>
      <c r="K203" s="41"/>
      <c r="L203" s="41"/>
      <c r="M203" s="39">
        <f>J203+K203+L203</f>
        <v>680.48</v>
      </c>
      <c r="N203" s="41"/>
      <c r="O203" s="41"/>
      <c r="P203" s="41"/>
      <c r="Q203" s="39"/>
      <c r="R203" s="39"/>
      <c r="S203" s="53">
        <v>1</v>
      </c>
      <c r="T203" s="18">
        <f>M203+Q203</f>
        <v>680.48</v>
      </c>
      <c r="U203" s="56" t="s">
        <v>229</v>
      </c>
      <c r="V203" s="55">
        <f>(MID(U203,8,4)-LEFT(U203,4))*12+RIGHT(U203,2)-MID(U203,5,2)+1-1</f>
        <v>2</v>
      </c>
    </row>
    <row r="204" ht="24.9" customHeight="1" spans="1:22">
      <c r="A204" s="12">
        <v>199</v>
      </c>
      <c r="B204" s="22"/>
      <c r="C204" s="20" t="s">
        <v>679</v>
      </c>
      <c r="D204" s="20" t="s">
        <v>30</v>
      </c>
      <c r="E204" s="87" t="s">
        <v>680</v>
      </c>
      <c r="F204" s="27" t="s">
        <v>681</v>
      </c>
      <c r="G204" s="17" t="s">
        <v>40</v>
      </c>
      <c r="H204" s="25">
        <v>4253</v>
      </c>
      <c r="I204" s="41"/>
      <c r="J204" s="43">
        <f>H204*0.16</f>
        <v>680.48</v>
      </c>
      <c r="K204" s="41"/>
      <c r="L204" s="41"/>
      <c r="M204" s="39">
        <f>J204+K204+L204</f>
        <v>680.48</v>
      </c>
      <c r="N204" s="41"/>
      <c r="O204" s="41"/>
      <c r="P204" s="41"/>
      <c r="Q204" s="39"/>
      <c r="R204" s="39"/>
      <c r="S204" s="53">
        <v>1</v>
      </c>
      <c r="T204" s="18">
        <f>M204+Q204</f>
        <v>680.48</v>
      </c>
      <c r="U204" s="56" t="s">
        <v>229</v>
      </c>
      <c r="V204" s="55">
        <f>(MID(U204,8,4)-LEFT(U204,4))*12+RIGHT(U204,2)-MID(U204,5,2)+1-1</f>
        <v>2</v>
      </c>
    </row>
    <row r="205" ht="24.9" customHeight="1" spans="1:22">
      <c r="A205" s="12">
        <v>200</v>
      </c>
      <c r="B205" s="22"/>
      <c r="C205" s="20" t="s">
        <v>682</v>
      </c>
      <c r="D205" s="20" t="s">
        <v>30</v>
      </c>
      <c r="E205" s="87" t="s">
        <v>683</v>
      </c>
      <c r="F205" s="27" t="s">
        <v>684</v>
      </c>
      <c r="G205" s="17" t="s">
        <v>40</v>
      </c>
      <c r="H205" s="25">
        <v>4253</v>
      </c>
      <c r="I205" s="41"/>
      <c r="J205" s="43">
        <f>H205*0.16</f>
        <v>680.48</v>
      </c>
      <c r="K205" s="41"/>
      <c r="L205" s="41"/>
      <c r="M205" s="39">
        <f>J205+K205+L205</f>
        <v>680.48</v>
      </c>
      <c r="N205" s="41"/>
      <c r="O205" s="41"/>
      <c r="P205" s="41"/>
      <c r="Q205" s="39"/>
      <c r="R205" s="39"/>
      <c r="S205" s="53">
        <v>1</v>
      </c>
      <c r="T205" s="18">
        <f>M205+Q205</f>
        <v>680.48</v>
      </c>
      <c r="U205" s="56" t="s">
        <v>229</v>
      </c>
      <c r="V205" s="55">
        <f>(MID(U205,8,4)-LEFT(U205,4))*12+RIGHT(U205,2)-MID(U205,5,2)+1-1</f>
        <v>2</v>
      </c>
    </row>
    <row r="206" ht="24.9" customHeight="1" spans="1:22">
      <c r="A206" s="12">
        <v>201</v>
      </c>
      <c r="B206" s="22"/>
      <c r="C206" s="20" t="s">
        <v>685</v>
      </c>
      <c r="D206" s="20" t="s">
        <v>30</v>
      </c>
      <c r="E206" s="87" t="s">
        <v>686</v>
      </c>
      <c r="F206" s="27" t="s">
        <v>687</v>
      </c>
      <c r="G206" s="17" t="s">
        <v>40</v>
      </c>
      <c r="H206" s="25">
        <v>4253</v>
      </c>
      <c r="I206" s="41"/>
      <c r="J206" s="43">
        <f>H206*0.16</f>
        <v>680.48</v>
      </c>
      <c r="K206" s="41"/>
      <c r="L206" s="41"/>
      <c r="M206" s="39">
        <f>J206+K206+L206</f>
        <v>680.48</v>
      </c>
      <c r="N206" s="41"/>
      <c r="O206" s="41"/>
      <c r="P206" s="41"/>
      <c r="Q206" s="39"/>
      <c r="R206" s="39"/>
      <c r="S206" s="53">
        <v>1</v>
      </c>
      <c r="T206" s="18">
        <f>M206+Q206</f>
        <v>680.48</v>
      </c>
      <c r="U206" s="56" t="s">
        <v>229</v>
      </c>
      <c r="V206" s="55">
        <f>(MID(U206,8,4)-LEFT(U206,4))*12+RIGHT(U206,2)-MID(U206,5,2)+1-1</f>
        <v>2</v>
      </c>
    </row>
    <row r="207" ht="24.9" customHeight="1" spans="1:22">
      <c r="A207" s="12">
        <v>202</v>
      </c>
      <c r="B207" s="22"/>
      <c r="C207" s="20" t="s">
        <v>688</v>
      </c>
      <c r="D207" s="20" t="s">
        <v>30</v>
      </c>
      <c r="E207" s="87" t="s">
        <v>689</v>
      </c>
      <c r="F207" s="27" t="s">
        <v>690</v>
      </c>
      <c r="G207" s="17" t="s">
        <v>40</v>
      </c>
      <c r="H207" s="25">
        <v>4253</v>
      </c>
      <c r="I207" s="41"/>
      <c r="J207" s="43">
        <f>H207*0.16</f>
        <v>680.48</v>
      </c>
      <c r="K207" s="41"/>
      <c r="L207" s="41"/>
      <c r="M207" s="39">
        <f>J207+K207+L207</f>
        <v>680.48</v>
      </c>
      <c r="N207" s="41"/>
      <c r="O207" s="41"/>
      <c r="P207" s="41"/>
      <c r="Q207" s="39"/>
      <c r="R207" s="39"/>
      <c r="S207" s="53">
        <v>1</v>
      </c>
      <c r="T207" s="18">
        <f>M207+Q207</f>
        <v>680.48</v>
      </c>
      <c r="U207" s="56" t="s">
        <v>229</v>
      </c>
      <c r="V207" s="55">
        <f>(MID(U207,8,4)-LEFT(U207,4))*12+RIGHT(U207,2)-MID(U207,5,2)+1-1</f>
        <v>2</v>
      </c>
    </row>
    <row r="208" ht="24.9" customHeight="1" spans="1:22">
      <c r="A208" s="12">
        <v>203</v>
      </c>
      <c r="B208" s="22"/>
      <c r="C208" s="20" t="s">
        <v>691</v>
      </c>
      <c r="D208" s="20" t="s">
        <v>30</v>
      </c>
      <c r="E208" s="87" t="s">
        <v>692</v>
      </c>
      <c r="F208" s="27" t="s">
        <v>693</v>
      </c>
      <c r="G208" s="17" t="s">
        <v>40</v>
      </c>
      <c r="H208" s="25">
        <v>4253</v>
      </c>
      <c r="I208" s="41"/>
      <c r="J208" s="43">
        <f>H208*0.16</f>
        <v>680.48</v>
      </c>
      <c r="K208" s="41"/>
      <c r="L208" s="41"/>
      <c r="M208" s="39">
        <f>J208+K208+L208</f>
        <v>680.48</v>
      </c>
      <c r="N208" s="41"/>
      <c r="O208" s="41"/>
      <c r="P208" s="41"/>
      <c r="Q208" s="39"/>
      <c r="R208" s="39"/>
      <c r="S208" s="53">
        <v>1</v>
      </c>
      <c r="T208" s="18">
        <f>M208+Q208</f>
        <v>680.48</v>
      </c>
      <c r="U208" s="56" t="s">
        <v>229</v>
      </c>
      <c r="V208" s="55">
        <f>(MID(U208,8,4)-LEFT(U208,4))*12+RIGHT(U208,2)-MID(U208,5,2)+1-1</f>
        <v>2</v>
      </c>
    </row>
    <row r="209" ht="24.9" customHeight="1" spans="1:22">
      <c r="A209" s="12">
        <v>204</v>
      </c>
      <c r="B209" s="22"/>
      <c r="C209" s="20" t="s">
        <v>694</v>
      </c>
      <c r="D209" s="20" t="s">
        <v>30</v>
      </c>
      <c r="E209" s="87" t="s">
        <v>575</v>
      </c>
      <c r="F209" s="27" t="s">
        <v>695</v>
      </c>
      <c r="G209" s="17" t="s">
        <v>40</v>
      </c>
      <c r="H209" s="25">
        <v>4253</v>
      </c>
      <c r="I209" s="41"/>
      <c r="J209" s="43">
        <f>H209*0.16</f>
        <v>680.48</v>
      </c>
      <c r="K209" s="41"/>
      <c r="L209" s="41"/>
      <c r="M209" s="39">
        <f>J209+K209+L209</f>
        <v>680.48</v>
      </c>
      <c r="N209" s="41"/>
      <c r="O209" s="41"/>
      <c r="P209" s="41"/>
      <c r="Q209" s="39"/>
      <c r="R209" s="39"/>
      <c r="S209" s="53">
        <v>1</v>
      </c>
      <c r="T209" s="18">
        <f>M209+Q209</f>
        <v>680.48</v>
      </c>
      <c r="U209" s="56" t="s">
        <v>229</v>
      </c>
      <c r="V209" s="55">
        <f>(MID(U209,8,4)-LEFT(U209,4))*12+RIGHT(U209,2)-MID(U209,5,2)+1-1</f>
        <v>2</v>
      </c>
    </row>
    <row r="210" ht="24.9" customHeight="1" spans="1:22">
      <c r="A210" s="12">
        <v>205</v>
      </c>
      <c r="B210" s="22"/>
      <c r="C210" s="20" t="s">
        <v>696</v>
      </c>
      <c r="D210" s="20" t="s">
        <v>37</v>
      </c>
      <c r="E210" s="87" t="s">
        <v>697</v>
      </c>
      <c r="F210" s="27" t="s">
        <v>698</v>
      </c>
      <c r="G210" s="17" t="s">
        <v>40</v>
      </c>
      <c r="H210" s="25">
        <v>4253</v>
      </c>
      <c r="I210" s="41"/>
      <c r="J210" s="43">
        <f>H210*0.16</f>
        <v>680.48</v>
      </c>
      <c r="K210" s="41"/>
      <c r="L210" s="41"/>
      <c r="M210" s="39">
        <f>J210+K210+L210</f>
        <v>680.48</v>
      </c>
      <c r="N210" s="41"/>
      <c r="O210" s="41"/>
      <c r="P210" s="41"/>
      <c r="Q210" s="39"/>
      <c r="R210" s="39"/>
      <c r="S210" s="53">
        <v>1</v>
      </c>
      <c r="T210" s="18">
        <f>M210+Q210</f>
        <v>680.48</v>
      </c>
      <c r="U210" s="56" t="s">
        <v>56</v>
      </c>
      <c r="V210" s="55">
        <f>(MID(U210,8,4)-LEFT(U210,4))*12+RIGHT(U210,2)-MID(U210,5,2)+1-1</f>
        <v>1</v>
      </c>
    </row>
    <row r="211" ht="24.9" customHeight="1" spans="1:22">
      <c r="A211" s="12">
        <v>206</v>
      </c>
      <c r="B211" s="22"/>
      <c r="C211" s="20" t="s">
        <v>699</v>
      </c>
      <c r="D211" s="20" t="s">
        <v>30</v>
      </c>
      <c r="E211" s="87" t="s">
        <v>700</v>
      </c>
      <c r="F211" s="27" t="s">
        <v>701</v>
      </c>
      <c r="G211" s="17" t="s">
        <v>40</v>
      </c>
      <c r="H211" s="25">
        <v>4253</v>
      </c>
      <c r="I211" s="41"/>
      <c r="J211" s="43">
        <f>H211*0.16</f>
        <v>680.48</v>
      </c>
      <c r="K211" s="41"/>
      <c r="L211" s="41"/>
      <c r="M211" s="39">
        <f>J211+K211+L211</f>
        <v>680.48</v>
      </c>
      <c r="N211" s="41"/>
      <c r="O211" s="41"/>
      <c r="P211" s="41"/>
      <c r="Q211" s="39"/>
      <c r="R211" s="39"/>
      <c r="S211" s="53">
        <v>1</v>
      </c>
      <c r="T211" s="18">
        <f>M211+Q211</f>
        <v>680.48</v>
      </c>
      <c r="U211" s="56" t="s">
        <v>56</v>
      </c>
      <c r="V211" s="55">
        <f>(MID(U211,8,4)-LEFT(U211,4))*12+RIGHT(U211,2)-MID(U211,5,2)+1-1</f>
        <v>1</v>
      </c>
    </row>
    <row r="212" ht="24.9" customHeight="1" spans="1:22">
      <c r="A212" s="12">
        <v>207</v>
      </c>
      <c r="B212" s="22"/>
      <c r="C212" s="20" t="s">
        <v>702</v>
      </c>
      <c r="D212" s="20" t="s">
        <v>30</v>
      </c>
      <c r="E212" s="87" t="s">
        <v>703</v>
      </c>
      <c r="F212" s="27" t="s">
        <v>704</v>
      </c>
      <c r="G212" s="17" t="s">
        <v>40</v>
      </c>
      <c r="H212" s="25">
        <v>4253</v>
      </c>
      <c r="I212" s="41"/>
      <c r="J212" s="43">
        <f>H212*0.16</f>
        <v>680.48</v>
      </c>
      <c r="K212" s="41"/>
      <c r="L212" s="41"/>
      <c r="M212" s="39">
        <f>J212+K212+L212</f>
        <v>680.48</v>
      </c>
      <c r="N212" s="41"/>
      <c r="O212" s="41"/>
      <c r="P212" s="41"/>
      <c r="Q212" s="39"/>
      <c r="R212" s="39"/>
      <c r="S212" s="53">
        <v>1</v>
      </c>
      <c r="T212" s="18">
        <f>M212+Q212</f>
        <v>680.48</v>
      </c>
      <c r="U212" s="56" t="s">
        <v>56</v>
      </c>
      <c r="V212" s="55">
        <f>(MID(U212,8,4)-LEFT(U212,4))*12+RIGHT(U212,2)-MID(U212,5,2)+1-1</f>
        <v>1</v>
      </c>
    </row>
    <row r="213" ht="24.9" customHeight="1" spans="1:22">
      <c r="A213" s="12">
        <v>208</v>
      </c>
      <c r="B213" s="22"/>
      <c r="C213" s="20" t="s">
        <v>705</v>
      </c>
      <c r="D213" s="20" t="s">
        <v>30</v>
      </c>
      <c r="E213" s="87" t="s">
        <v>706</v>
      </c>
      <c r="F213" s="27" t="s">
        <v>707</v>
      </c>
      <c r="G213" s="17" t="s">
        <v>40</v>
      </c>
      <c r="H213" s="25">
        <v>4253</v>
      </c>
      <c r="I213" s="41"/>
      <c r="J213" s="43">
        <f>H213*0.16</f>
        <v>680.48</v>
      </c>
      <c r="K213" s="41"/>
      <c r="L213" s="41"/>
      <c r="M213" s="39">
        <f>J213+K213+L213</f>
        <v>680.48</v>
      </c>
      <c r="N213" s="41"/>
      <c r="O213" s="41"/>
      <c r="P213" s="41"/>
      <c r="Q213" s="39"/>
      <c r="R213" s="39"/>
      <c r="S213" s="53">
        <v>1</v>
      </c>
      <c r="T213" s="18">
        <f>M213+Q213</f>
        <v>680.48</v>
      </c>
      <c r="U213" s="56" t="s">
        <v>56</v>
      </c>
      <c r="V213" s="55">
        <f t="shared" ref="V213:V219" si="26">(MID(U213,8,4)-LEFT(U213,4))*12+RIGHT(U213,2)-MID(U213,5,2)+1-1</f>
        <v>1</v>
      </c>
    </row>
    <row r="214" ht="24.9" customHeight="1" spans="1:22">
      <c r="A214" s="12">
        <v>209</v>
      </c>
      <c r="B214" s="22"/>
      <c r="C214" s="20" t="s">
        <v>708</v>
      </c>
      <c r="D214" s="20" t="s">
        <v>37</v>
      </c>
      <c r="E214" s="87" t="s">
        <v>709</v>
      </c>
      <c r="F214" s="27" t="s">
        <v>710</v>
      </c>
      <c r="G214" s="17" t="s">
        <v>40</v>
      </c>
      <c r="H214" s="25">
        <v>4253</v>
      </c>
      <c r="I214" s="41"/>
      <c r="J214" s="43">
        <f>H214*0.16</f>
        <v>680.48</v>
      </c>
      <c r="K214" s="41"/>
      <c r="L214" s="41"/>
      <c r="M214" s="39">
        <f>J214+K214+L214</f>
        <v>680.48</v>
      </c>
      <c r="N214" s="41"/>
      <c r="O214" s="41"/>
      <c r="P214" s="41"/>
      <c r="Q214" s="39"/>
      <c r="R214" s="39"/>
      <c r="S214" s="53">
        <v>1</v>
      </c>
      <c r="T214" s="18">
        <f>M214+Q214</f>
        <v>680.48</v>
      </c>
      <c r="U214" s="56" t="s">
        <v>56</v>
      </c>
      <c r="V214" s="55">
        <f>(MID(U214,8,4)-LEFT(U214,4))*12+RIGHT(U214,2)-MID(U214,5,2)+1-1</f>
        <v>1</v>
      </c>
    </row>
    <row r="215" ht="24.9" customHeight="1" spans="1:22">
      <c r="A215" s="12">
        <v>210</v>
      </c>
      <c r="B215" s="22"/>
      <c r="C215" s="20" t="s">
        <v>711</v>
      </c>
      <c r="D215" s="20" t="s">
        <v>37</v>
      </c>
      <c r="E215" s="87" t="s">
        <v>712</v>
      </c>
      <c r="F215" s="27" t="s">
        <v>713</v>
      </c>
      <c r="G215" s="17" t="s">
        <v>40</v>
      </c>
      <c r="H215" s="25">
        <v>4253</v>
      </c>
      <c r="I215" s="41"/>
      <c r="J215" s="43">
        <f>H215*0.16</f>
        <v>680.48</v>
      </c>
      <c r="K215" s="41"/>
      <c r="L215" s="41"/>
      <c r="M215" s="39">
        <f>J215+K215+L215</f>
        <v>680.48</v>
      </c>
      <c r="N215" s="41"/>
      <c r="O215" s="41"/>
      <c r="P215" s="41"/>
      <c r="Q215" s="39"/>
      <c r="R215" s="39"/>
      <c r="S215" s="53">
        <v>1</v>
      </c>
      <c r="T215" s="18">
        <f>M215+Q215</f>
        <v>680.48</v>
      </c>
      <c r="U215" s="56" t="s">
        <v>56</v>
      </c>
      <c r="V215" s="55">
        <f>(MID(U215,8,4)-LEFT(U215,4))*12+RIGHT(U215,2)-MID(U215,5,2)+1-1</f>
        <v>1</v>
      </c>
    </row>
    <row r="216" ht="24.9" customHeight="1" spans="1:22">
      <c r="A216" s="12">
        <v>211</v>
      </c>
      <c r="B216" s="22"/>
      <c r="C216" s="20" t="s">
        <v>714</v>
      </c>
      <c r="D216" s="20" t="s">
        <v>30</v>
      </c>
      <c r="E216" s="87" t="s">
        <v>715</v>
      </c>
      <c r="F216" s="27" t="s">
        <v>716</v>
      </c>
      <c r="G216" s="17" t="s">
        <v>40</v>
      </c>
      <c r="H216" s="25">
        <v>4253</v>
      </c>
      <c r="I216" s="41"/>
      <c r="J216" s="43">
        <f>H216*0.16</f>
        <v>680.48</v>
      </c>
      <c r="K216" s="41"/>
      <c r="L216" s="41"/>
      <c r="M216" s="39">
        <f>J216+K216+L216</f>
        <v>680.48</v>
      </c>
      <c r="N216" s="41"/>
      <c r="O216" s="41"/>
      <c r="P216" s="41"/>
      <c r="Q216" s="39"/>
      <c r="R216" s="39"/>
      <c r="S216" s="53">
        <v>1</v>
      </c>
      <c r="T216" s="18">
        <f>M216+Q216</f>
        <v>680.48</v>
      </c>
      <c r="U216" s="56" t="s">
        <v>56</v>
      </c>
      <c r="V216" s="55">
        <f>(MID(U216,8,4)-LEFT(U216,4))*12+RIGHT(U216,2)-MID(U216,5,2)+1-1</f>
        <v>1</v>
      </c>
    </row>
    <row r="217" ht="24.9" customHeight="1" spans="1:22">
      <c r="A217" s="12">
        <v>212</v>
      </c>
      <c r="B217" s="22"/>
      <c r="C217" s="20" t="s">
        <v>717</v>
      </c>
      <c r="D217" s="20" t="s">
        <v>30</v>
      </c>
      <c r="E217" s="87" t="s">
        <v>718</v>
      </c>
      <c r="F217" s="27" t="s">
        <v>719</v>
      </c>
      <c r="G217" s="17" t="s">
        <v>40</v>
      </c>
      <c r="H217" s="25">
        <v>4253</v>
      </c>
      <c r="I217" s="41"/>
      <c r="J217" s="43">
        <f>H217*0.16</f>
        <v>680.48</v>
      </c>
      <c r="K217" s="41"/>
      <c r="L217" s="41"/>
      <c r="M217" s="39">
        <f>J217+K217+L217</f>
        <v>680.48</v>
      </c>
      <c r="N217" s="41"/>
      <c r="O217" s="41"/>
      <c r="P217" s="41"/>
      <c r="Q217" s="39"/>
      <c r="R217" s="39"/>
      <c r="S217" s="53">
        <v>1</v>
      </c>
      <c r="T217" s="18">
        <f>M217+Q217</f>
        <v>680.48</v>
      </c>
      <c r="U217" s="56" t="s">
        <v>56</v>
      </c>
      <c r="V217" s="55">
        <f>(MID(U217,8,4)-LEFT(U217,4))*12+RIGHT(U217,2)-MID(U217,5,2)+1-1</f>
        <v>1</v>
      </c>
    </row>
    <row r="218" ht="24.9" customHeight="1" spans="1:22">
      <c r="A218" s="12">
        <v>213</v>
      </c>
      <c r="B218" s="22"/>
      <c r="C218" s="20" t="s">
        <v>720</v>
      </c>
      <c r="D218" s="20" t="s">
        <v>30</v>
      </c>
      <c r="E218" s="87" t="s">
        <v>721</v>
      </c>
      <c r="F218" s="27" t="s">
        <v>722</v>
      </c>
      <c r="G218" s="17" t="s">
        <v>40</v>
      </c>
      <c r="H218" s="25">
        <v>4253</v>
      </c>
      <c r="I218" s="41"/>
      <c r="J218" s="43">
        <f>H218*0.16</f>
        <v>680.48</v>
      </c>
      <c r="K218" s="41"/>
      <c r="L218" s="41"/>
      <c r="M218" s="39">
        <f>J218+K218+L218</f>
        <v>680.48</v>
      </c>
      <c r="N218" s="41"/>
      <c r="O218" s="41"/>
      <c r="P218" s="41"/>
      <c r="Q218" s="39"/>
      <c r="R218" s="39"/>
      <c r="S218" s="53">
        <v>1</v>
      </c>
      <c r="T218" s="18">
        <f>M218+Q218</f>
        <v>680.48</v>
      </c>
      <c r="U218" s="56" t="s">
        <v>56</v>
      </c>
      <c r="V218" s="55">
        <f>(MID(U218,8,4)-LEFT(U218,4))*12+RIGHT(U218,2)-MID(U218,5,2)+1-1</f>
        <v>1</v>
      </c>
    </row>
    <row r="219" ht="24.9" customHeight="1" spans="1:22">
      <c r="A219" s="12">
        <v>214</v>
      </c>
      <c r="B219" s="22"/>
      <c r="C219" s="20" t="s">
        <v>723</v>
      </c>
      <c r="D219" s="20" t="s">
        <v>30</v>
      </c>
      <c r="E219" s="87" t="s">
        <v>724</v>
      </c>
      <c r="F219" s="27" t="s">
        <v>725</v>
      </c>
      <c r="G219" s="17" t="s">
        <v>40</v>
      </c>
      <c r="H219" s="25">
        <v>4253</v>
      </c>
      <c r="I219" s="41"/>
      <c r="J219" s="43">
        <f>H219*0.16</f>
        <v>680.48</v>
      </c>
      <c r="K219" s="41"/>
      <c r="L219" s="41"/>
      <c r="M219" s="39">
        <f>J219+K219+L219</f>
        <v>680.48</v>
      </c>
      <c r="N219" s="41"/>
      <c r="O219" s="41"/>
      <c r="P219" s="41"/>
      <c r="Q219" s="39"/>
      <c r="R219" s="39"/>
      <c r="S219" s="53">
        <v>1</v>
      </c>
      <c r="T219" s="18">
        <f>M219+Q219</f>
        <v>680.48</v>
      </c>
      <c r="U219" s="56" t="s">
        <v>56</v>
      </c>
      <c r="V219" s="55">
        <f>(MID(U219,8,4)-LEFT(U219,4))*12+RIGHT(U219,2)-MID(U219,5,2)+1-1</f>
        <v>1</v>
      </c>
    </row>
    <row r="220" ht="24.9" customHeight="1" spans="1:22">
      <c r="A220" s="12">
        <v>215</v>
      </c>
      <c r="B220" s="20" t="s">
        <v>726</v>
      </c>
      <c r="C220" s="20" t="s">
        <v>727</v>
      </c>
      <c r="D220" s="20" t="s">
        <v>30</v>
      </c>
      <c r="E220" s="27" t="s">
        <v>728</v>
      </c>
      <c r="F220" s="27" t="s">
        <v>729</v>
      </c>
      <c r="G220" s="17" t="s">
        <v>40</v>
      </c>
      <c r="H220" s="34">
        <v>4253</v>
      </c>
      <c r="I220" s="41"/>
      <c r="J220" s="43">
        <f>H220*0.16</f>
        <v>680.48</v>
      </c>
      <c r="K220" s="41"/>
      <c r="L220" s="41"/>
      <c r="M220" s="39">
        <f>J220+K220+L220</f>
        <v>680.48</v>
      </c>
      <c r="N220" s="41"/>
      <c r="O220" s="41"/>
      <c r="P220" s="41"/>
      <c r="Q220" s="39"/>
      <c r="R220" s="39"/>
      <c r="S220" s="53">
        <v>1</v>
      </c>
      <c r="T220" s="18">
        <f>M220+Q220</f>
        <v>680.48</v>
      </c>
      <c r="U220" s="56" t="s">
        <v>127</v>
      </c>
      <c r="V220" s="55">
        <f>(MID(U220,8,4)-LEFT(U220,4))*12+RIGHT(U220,2)-MID(U220,5,2)+1</f>
        <v>20</v>
      </c>
    </row>
    <row r="221" ht="24.9" customHeight="1" spans="1:22">
      <c r="A221" s="12">
        <v>216</v>
      </c>
      <c r="B221" s="19" t="s">
        <v>730</v>
      </c>
      <c r="C221" s="20" t="s">
        <v>731</v>
      </c>
      <c r="D221" s="24" t="s">
        <v>37</v>
      </c>
      <c r="E221" s="27" t="s">
        <v>732</v>
      </c>
      <c r="F221" s="27" t="s">
        <v>733</v>
      </c>
      <c r="G221" s="17" t="s">
        <v>40</v>
      </c>
      <c r="H221" s="25">
        <v>5515</v>
      </c>
      <c r="I221" s="41"/>
      <c r="J221" s="43">
        <f>H221*0.16</f>
        <v>882.4</v>
      </c>
      <c r="K221" s="41"/>
      <c r="L221" s="41"/>
      <c r="M221" s="39">
        <f>J221+K221+L221</f>
        <v>882.4</v>
      </c>
      <c r="N221" s="41"/>
      <c r="O221" s="41"/>
      <c r="P221" s="41"/>
      <c r="Q221" s="39"/>
      <c r="R221" s="39"/>
      <c r="S221" s="53">
        <v>1</v>
      </c>
      <c r="T221" s="18">
        <f>M221+Q221</f>
        <v>882.4</v>
      </c>
      <c r="U221" s="56" t="s">
        <v>45</v>
      </c>
      <c r="V221" s="55">
        <f>(MID(U221,8,4)-LEFT(U221,4))*12+RIGHT(U221,2)-MID(U221,5,2)+1</f>
        <v>15</v>
      </c>
    </row>
    <row r="222" ht="24.9" customHeight="1" spans="1:22">
      <c r="A222" s="12">
        <v>217</v>
      </c>
      <c r="B222" s="22"/>
      <c r="C222" s="20" t="s">
        <v>734</v>
      </c>
      <c r="D222" s="20" t="s">
        <v>37</v>
      </c>
      <c r="E222" s="32" t="s">
        <v>735</v>
      </c>
      <c r="F222" s="27" t="s">
        <v>736</v>
      </c>
      <c r="G222" s="17" t="s">
        <v>40</v>
      </c>
      <c r="H222" s="25">
        <v>4253</v>
      </c>
      <c r="I222" s="41"/>
      <c r="J222" s="43">
        <f>H222*0.16</f>
        <v>680.48</v>
      </c>
      <c r="K222" s="41"/>
      <c r="L222" s="41"/>
      <c r="M222" s="39">
        <f>J222+K222+L222</f>
        <v>680.48</v>
      </c>
      <c r="N222" s="41"/>
      <c r="O222" s="41"/>
      <c r="P222" s="41"/>
      <c r="Q222" s="39"/>
      <c r="R222" s="39"/>
      <c r="S222" s="53">
        <v>1</v>
      </c>
      <c r="T222" s="18">
        <f>M222+Q222</f>
        <v>680.48</v>
      </c>
      <c r="U222" s="56" t="s">
        <v>41</v>
      </c>
      <c r="V222" s="55">
        <f>(MID(U222,8,4)-LEFT(U222,4))*12+RIGHT(U222,2)-MID(U222,5,2)+1-15</f>
        <v>8</v>
      </c>
    </row>
    <row r="223" ht="24.9" customHeight="1" spans="1:22">
      <c r="A223" s="12">
        <v>218</v>
      </c>
      <c r="B223" s="22"/>
      <c r="C223" s="20" t="s">
        <v>737</v>
      </c>
      <c r="D223" s="20" t="s">
        <v>37</v>
      </c>
      <c r="E223" s="27" t="s">
        <v>738</v>
      </c>
      <c r="F223" s="27" t="s">
        <v>739</v>
      </c>
      <c r="G223" s="17" t="s">
        <v>40</v>
      </c>
      <c r="H223" s="25">
        <v>5000</v>
      </c>
      <c r="I223" s="41"/>
      <c r="J223" s="43">
        <f>H223*0.16</f>
        <v>800</v>
      </c>
      <c r="K223" s="41"/>
      <c r="L223" s="41"/>
      <c r="M223" s="39">
        <f>J223+K223+L223</f>
        <v>800</v>
      </c>
      <c r="N223" s="41"/>
      <c r="O223" s="41"/>
      <c r="P223" s="41"/>
      <c r="Q223" s="39"/>
      <c r="R223" s="39"/>
      <c r="S223" s="53">
        <v>1</v>
      </c>
      <c r="T223" s="18">
        <f>M223+Q223</f>
        <v>800</v>
      </c>
      <c r="U223" s="56" t="s">
        <v>239</v>
      </c>
      <c r="V223" s="55">
        <v>1</v>
      </c>
    </row>
    <row r="224" ht="24.9" customHeight="1" spans="1:22">
      <c r="A224" s="12">
        <v>219</v>
      </c>
      <c r="B224" s="22"/>
      <c r="C224" s="20" t="s">
        <v>740</v>
      </c>
      <c r="D224" s="20" t="s">
        <v>30</v>
      </c>
      <c r="E224" s="27" t="s">
        <v>741</v>
      </c>
      <c r="F224" s="27" t="s">
        <v>742</v>
      </c>
      <c r="G224" s="17" t="s">
        <v>40</v>
      </c>
      <c r="H224" s="25">
        <v>5000</v>
      </c>
      <c r="I224" s="41"/>
      <c r="J224" s="43">
        <f>H224*0.16</f>
        <v>800</v>
      </c>
      <c r="K224" s="41"/>
      <c r="L224" s="41"/>
      <c r="M224" s="39">
        <f>J224+K224+L224</f>
        <v>800</v>
      </c>
      <c r="N224" s="41"/>
      <c r="O224" s="41"/>
      <c r="P224" s="41"/>
      <c r="Q224" s="39"/>
      <c r="R224" s="39"/>
      <c r="S224" s="53">
        <v>1</v>
      </c>
      <c r="T224" s="18">
        <f>M224+Q224</f>
        <v>800</v>
      </c>
      <c r="U224" s="56" t="s">
        <v>239</v>
      </c>
      <c r="V224" s="55">
        <v>1</v>
      </c>
    </row>
    <row r="225" ht="24.9" customHeight="1" spans="1:22">
      <c r="A225" s="12">
        <v>220</v>
      </c>
      <c r="B225" s="22"/>
      <c r="C225" s="20" t="s">
        <v>743</v>
      </c>
      <c r="D225" s="20" t="s">
        <v>37</v>
      </c>
      <c r="E225" s="27" t="s">
        <v>744</v>
      </c>
      <c r="F225" s="27" t="s">
        <v>745</v>
      </c>
      <c r="G225" s="17" t="s">
        <v>40</v>
      </c>
      <c r="H225" s="25">
        <v>5000</v>
      </c>
      <c r="I225" s="41"/>
      <c r="J225" s="43">
        <f>H225*0.16</f>
        <v>800</v>
      </c>
      <c r="K225" s="41"/>
      <c r="L225" s="41"/>
      <c r="M225" s="39">
        <f>J225+K225+L225</f>
        <v>800</v>
      </c>
      <c r="N225" s="41"/>
      <c r="O225" s="41"/>
      <c r="P225" s="41"/>
      <c r="Q225" s="39"/>
      <c r="R225" s="39"/>
      <c r="S225" s="53">
        <v>1</v>
      </c>
      <c r="T225" s="18">
        <f>M225+Q225</f>
        <v>800</v>
      </c>
      <c r="U225" s="56" t="s">
        <v>239</v>
      </c>
      <c r="V225" s="55">
        <v>1</v>
      </c>
    </row>
    <row r="226" ht="24.9" customHeight="1" spans="1:22">
      <c r="A226" s="12">
        <v>221</v>
      </c>
      <c r="B226" s="22"/>
      <c r="C226" s="20" t="s">
        <v>746</v>
      </c>
      <c r="D226" s="20" t="s">
        <v>37</v>
      </c>
      <c r="E226" s="27" t="s">
        <v>747</v>
      </c>
      <c r="F226" s="27" t="s">
        <v>748</v>
      </c>
      <c r="G226" s="17" t="s">
        <v>40</v>
      </c>
      <c r="H226" s="25">
        <v>5000</v>
      </c>
      <c r="I226" s="41"/>
      <c r="J226" s="43">
        <f>H226*0.16</f>
        <v>800</v>
      </c>
      <c r="K226" s="41"/>
      <c r="L226" s="41"/>
      <c r="M226" s="39">
        <f>J226+K226+L226</f>
        <v>800</v>
      </c>
      <c r="N226" s="41"/>
      <c r="O226" s="41"/>
      <c r="P226" s="41"/>
      <c r="Q226" s="39"/>
      <c r="R226" s="39"/>
      <c r="S226" s="53">
        <v>1</v>
      </c>
      <c r="T226" s="18">
        <f>M226+Q226</f>
        <v>800</v>
      </c>
      <c r="U226" s="56" t="s">
        <v>239</v>
      </c>
      <c r="V226" s="55">
        <v>1</v>
      </c>
    </row>
    <row r="227" ht="24.9" customHeight="1" spans="1:22">
      <c r="A227" s="12">
        <v>222</v>
      </c>
      <c r="B227" s="20" t="s">
        <v>749</v>
      </c>
      <c r="C227" s="20" t="s">
        <v>750</v>
      </c>
      <c r="D227" s="20" t="s">
        <v>37</v>
      </c>
      <c r="E227" s="27" t="s">
        <v>751</v>
      </c>
      <c r="F227" s="27" t="s">
        <v>752</v>
      </c>
      <c r="G227" s="17" t="s">
        <v>40</v>
      </c>
      <c r="H227" s="25">
        <v>4253</v>
      </c>
      <c r="I227" s="41"/>
      <c r="J227" s="43">
        <f>H227*0.16</f>
        <v>680.48</v>
      </c>
      <c r="K227" s="41"/>
      <c r="L227" s="41"/>
      <c r="M227" s="39">
        <f>J227+K227+L227</f>
        <v>680.48</v>
      </c>
      <c r="N227" s="41"/>
      <c r="O227" s="41"/>
      <c r="P227" s="41"/>
      <c r="Q227" s="39"/>
      <c r="R227" s="39"/>
      <c r="S227" s="53">
        <v>1</v>
      </c>
      <c r="T227" s="18">
        <f>M227+Q227</f>
        <v>680.48</v>
      </c>
      <c r="U227" s="56" t="s">
        <v>94</v>
      </c>
      <c r="V227" s="55">
        <f t="shared" ref="V227:V234" si="27">(MID(U227,8,4)-LEFT(U227,4))*12+RIGHT(U227,2)-MID(U227,5,2)+1</f>
        <v>28</v>
      </c>
    </row>
    <row r="228" ht="24.9" customHeight="1" spans="1:22">
      <c r="A228" s="12">
        <v>223</v>
      </c>
      <c r="B228" s="20"/>
      <c r="C228" s="20" t="s">
        <v>753</v>
      </c>
      <c r="D228" s="20" t="s">
        <v>37</v>
      </c>
      <c r="E228" s="27" t="s">
        <v>754</v>
      </c>
      <c r="F228" s="27" t="s">
        <v>755</v>
      </c>
      <c r="G228" s="17" t="s">
        <v>40</v>
      </c>
      <c r="H228" s="25">
        <v>4253</v>
      </c>
      <c r="I228" s="41"/>
      <c r="J228" s="43">
        <f>H228*0.16</f>
        <v>680.48</v>
      </c>
      <c r="K228" s="41"/>
      <c r="L228" s="41"/>
      <c r="M228" s="39">
        <f>J228+K228+L228</f>
        <v>680.48</v>
      </c>
      <c r="N228" s="41"/>
      <c r="O228" s="41"/>
      <c r="P228" s="41"/>
      <c r="Q228" s="39"/>
      <c r="R228" s="39"/>
      <c r="S228" s="53">
        <v>1</v>
      </c>
      <c r="T228" s="18">
        <f>M228+Q228</f>
        <v>680.48</v>
      </c>
      <c r="U228" s="56" t="s">
        <v>127</v>
      </c>
      <c r="V228" s="55">
        <f>(MID(U228,8,4)-LEFT(U228,4))*12+RIGHT(U228,2)-MID(U228,5,2)+1</f>
        <v>20</v>
      </c>
    </row>
    <row r="229" ht="24.9" customHeight="1" spans="1:22">
      <c r="A229" s="12">
        <v>224</v>
      </c>
      <c r="B229" s="20"/>
      <c r="C229" s="20" t="s">
        <v>756</v>
      </c>
      <c r="D229" s="20" t="s">
        <v>37</v>
      </c>
      <c r="E229" s="27" t="s">
        <v>757</v>
      </c>
      <c r="F229" s="27" t="s">
        <v>758</v>
      </c>
      <c r="G229" s="17" t="s">
        <v>40</v>
      </c>
      <c r="H229" s="25">
        <v>4253</v>
      </c>
      <c r="I229" s="41"/>
      <c r="J229" s="43">
        <f>H229*0.16</f>
        <v>680.48</v>
      </c>
      <c r="K229" s="41"/>
      <c r="L229" s="41"/>
      <c r="M229" s="39">
        <f>J229+K229+L229</f>
        <v>680.48</v>
      </c>
      <c r="N229" s="41"/>
      <c r="O229" s="41"/>
      <c r="P229" s="41"/>
      <c r="Q229" s="39"/>
      <c r="R229" s="39"/>
      <c r="S229" s="53">
        <v>1</v>
      </c>
      <c r="T229" s="18">
        <f>M229+Q229</f>
        <v>680.48</v>
      </c>
      <c r="U229" s="56" t="s">
        <v>112</v>
      </c>
      <c r="V229" s="55">
        <f>(MID(U229,8,4)-LEFT(U229,4))*12+RIGHT(U229,2)-MID(U229,5,2)+1</f>
        <v>16</v>
      </c>
    </row>
    <row r="230" ht="24.9" customHeight="1" spans="1:22">
      <c r="A230" s="12">
        <v>225</v>
      </c>
      <c r="B230" s="22" t="s">
        <v>759</v>
      </c>
      <c r="C230" s="20" t="s">
        <v>760</v>
      </c>
      <c r="D230" s="20" t="s">
        <v>30</v>
      </c>
      <c r="E230" s="27" t="s">
        <v>761</v>
      </c>
      <c r="F230" s="27" t="s">
        <v>762</v>
      </c>
      <c r="G230" s="17" t="s">
        <v>40</v>
      </c>
      <c r="H230" s="34">
        <v>5457</v>
      </c>
      <c r="I230" s="41"/>
      <c r="J230" s="43">
        <f>H230*0.16</f>
        <v>873.12</v>
      </c>
      <c r="K230" s="41"/>
      <c r="L230" s="41"/>
      <c r="M230" s="39">
        <f>J230+K230+L230</f>
        <v>873.12</v>
      </c>
      <c r="N230" s="41"/>
      <c r="O230" s="41"/>
      <c r="P230" s="41"/>
      <c r="Q230" s="39"/>
      <c r="R230" s="39"/>
      <c r="S230" s="53">
        <v>1</v>
      </c>
      <c r="T230" s="18">
        <f>M230+Q230</f>
        <v>873.12</v>
      </c>
      <c r="U230" s="56" t="s">
        <v>94</v>
      </c>
      <c r="V230" s="55">
        <f>(MID(U230,8,4)-LEFT(U230,4))*12+RIGHT(U230,2)-MID(U230,5,2)+1</f>
        <v>28</v>
      </c>
    </row>
    <row r="231" ht="24.9" customHeight="1" spans="1:22">
      <c r="A231" s="12">
        <v>226</v>
      </c>
      <c r="B231" s="22"/>
      <c r="C231" s="20" t="s">
        <v>763</v>
      </c>
      <c r="D231" s="24" t="s">
        <v>30</v>
      </c>
      <c r="E231" s="27" t="s">
        <v>764</v>
      </c>
      <c r="F231" s="27" t="s">
        <v>765</v>
      </c>
      <c r="G231" s="17" t="s">
        <v>40</v>
      </c>
      <c r="H231" s="34">
        <v>4253</v>
      </c>
      <c r="I231" s="41"/>
      <c r="J231" s="43">
        <f>H231*0.16</f>
        <v>680.48</v>
      </c>
      <c r="K231" s="41"/>
      <c r="L231" s="41"/>
      <c r="M231" s="39">
        <f>J231+K231+L231</f>
        <v>680.48</v>
      </c>
      <c r="N231" s="41"/>
      <c r="O231" s="41"/>
      <c r="P231" s="41"/>
      <c r="Q231" s="39"/>
      <c r="R231" s="39"/>
      <c r="S231" s="53">
        <v>1</v>
      </c>
      <c r="T231" s="18">
        <f>M231+Q231</f>
        <v>680.48</v>
      </c>
      <c r="U231" s="56" t="s">
        <v>94</v>
      </c>
      <c r="V231" s="55">
        <f>(MID(U231,8,4)-LEFT(U231,4))*12+RIGHT(U231,2)-MID(U231,5,2)+1</f>
        <v>28</v>
      </c>
    </row>
    <row r="232" ht="24.9" customHeight="1" spans="1:22">
      <c r="A232" s="12">
        <v>227</v>
      </c>
      <c r="B232" s="22"/>
      <c r="C232" s="20" t="s">
        <v>766</v>
      </c>
      <c r="D232" s="20" t="s">
        <v>30</v>
      </c>
      <c r="E232" s="27" t="s">
        <v>767</v>
      </c>
      <c r="F232" s="27" t="s">
        <v>768</v>
      </c>
      <c r="G232" s="17" t="s">
        <v>40</v>
      </c>
      <c r="H232" s="34">
        <v>4253</v>
      </c>
      <c r="I232" s="41"/>
      <c r="J232" s="43">
        <f>H232*0.16</f>
        <v>680.48</v>
      </c>
      <c r="K232" s="41"/>
      <c r="L232" s="41"/>
      <c r="M232" s="39">
        <f>J232+K232+L232</f>
        <v>680.48</v>
      </c>
      <c r="N232" s="41"/>
      <c r="O232" s="41"/>
      <c r="P232" s="41"/>
      <c r="Q232" s="39"/>
      <c r="R232" s="39"/>
      <c r="S232" s="53">
        <v>1</v>
      </c>
      <c r="T232" s="18">
        <f>M232+Q232</f>
        <v>680.48</v>
      </c>
      <c r="U232" s="56" t="s">
        <v>89</v>
      </c>
      <c r="V232" s="55">
        <f>(MID(U232,8,4)-LEFT(U232,4))*12+RIGHT(U232,2)-MID(U232,5,2)+1</f>
        <v>21</v>
      </c>
    </row>
    <row r="233" ht="24.9" customHeight="1" spans="1:22">
      <c r="A233" s="12">
        <v>228</v>
      </c>
      <c r="B233" s="22"/>
      <c r="C233" s="20" t="s">
        <v>769</v>
      </c>
      <c r="D233" s="20" t="s">
        <v>30</v>
      </c>
      <c r="E233" s="27" t="s">
        <v>770</v>
      </c>
      <c r="F233" s="27" t="s">
        <v>771</v>
      </c>
      <c r="G233" s="17" t="s">
        <v>40</v>
      </c>
      <c r="H233" s="34">
        <v>4253</v>
      </c>
      <c r="I233" s="41"/>
      <c r="J233" s="43">
        <f>H233*0.16</f>
        <v>680.48</v>
      </c>
      <c r="K233" s="41"/>
      <c r="L233" s="41"/>
      <c r="M233" s="39">
        <f>J233+K233+L233</f>
        <v>680.48</v>
      </c>
      <c r="N233" s="41"/>
      <c r="O233" s="41"/>
      <c r="P233" s="41"/>
      <c r="Q233" s="39"/>
      <c r="R233" s="39"/>
      <c r="S233" s="53">
        <v>1</v>
      </c>
      <c r="T233" s="18">
        <f>M233+Q233</f>
        <v>680.48</v>
      </c>
      <c r="U233" s="56" t="s">
        <v>89</v>
      </c>
      <c r="V233" s="55">
        <f>(MID(U233,8,4)-LEFT(U233,4))*12+RIGHT(U233,2)-MID(U233,5,2)+1</f>
        <v>21</v>
      </c>
    </row>
    <row r="234" ht="24.9" customHeight="1" spans="1:22">
      <c r="A234" s="12">
        <v>229</v>
      </c>
      <c r="B234" s="22"/>
      <c r="C234" s="20" t="s">
        <v>772</v>
      </c>
      <c r="D234" s="20" t="s">
        <v>37</v>
      </c>
      <c r="E234" s="27" t="s">
        <v>773</v>
      </c>
      <c r="F234" s="27" t="s">
        <v>774</v>
      </c>
      <c r="G234" s="17" t="s">
        <v>40</v>
      </c>
      <c r="H234" s="34">
        <v>4253</v>
      </c>
      <c r="I234" s="41"/>
      <c r="J234" s="43">
        <f>H234*0.16</f>
        <v>680.48</v>
      </c>
      <c r="K234" s="41"/>
      <c r="L234" s="41"/>
      <c r="M234" s="39">
        <f>J234+K234+L234</f>
        <v>680.48</v>
      </c>
      <c r="N234" s="41"/>
      <c r="O234" s="41"/>
      <c r="P234" s="41"/>
      <c r="Q234" s="39"/>
      <c r="R234" s="39"/>
      <c r="S234" s="53">
        <v>1</v>
      </c>
      <c r="T234" s="18">
        <f>M234+Q234</f>
        <v>680.48</v>
      </c>
      <c r="U234" s="56" t="s">
        <v>288</v>
      </c>
      <c r="V234" s="55">
        <f>(MID(U234,8,4)-LEFT(U234,4))*12+RIGHT(U234,2)-MID(U234,5,2)+1</f>
        <v>19</v>
      </c>
    </row>
    <row r="235" ht="24.9" customHeight="1" spans="1:22">
      <c r="A235" s="12">
        <v>230</v>
      </c>
      <c r="B235" s="22"/>
      <c r="C235" s="20" t="s">
        <v>775</v>
      </c>
      <c r="D235" s="20" t="s">
        <v>37</v>
      </c>
      <c r="E235" s="27" t="s">
        <v>776</v>
      </c>
      <c r="F235" s="27" t="s">
        <v>777</v>
      </c>
      <c r="G235" s="17" t="s">
        <v>40</v>
      </c>
      <c r="H235" s="34">
        <v>4253</v>
      </c>
      <c r="I235" s="41"/>
      <c r="J235" s="43">
        <f>H235*0.16</f>
        <v>680.48</v>
      </c>
      <c r="K235" s="41"/>
      <c r="L235" s="41"/>
      <c r="M235" s="39">
        <f>J235+K235+L235</f>
        <v>680.48</v>
      </c>
      <c r="N235" s="41"/>
      <c r="O235" s="41"/>
      <c r="P235" s="41"/>
      <c r="Q235" s="39"/>
      <c r="R235" s="39"/>
      <c r="S235" s="53">
        <v>1</v>
      </c>
      <c r="T235" s="18">
        <f>M235+Q235</f>
        <v>680.48</v>
      </c>
      <c r="U235" s="56" t="s">
        <v>94</v>
      </c>
      <c r="V235" s="55">
        <f>(MID(U235,8,4)-LEFT(U235,4))*12+RIGHT(U235,2)-MID(U235,5,2)+1-1</f>
        <v>27</v>
      </c>
    </row>
    <row r="236" ht="24.9" customHeight="1" spans="1:22">
      <c r="A236" s="12">
        <v>231</v>
      </c>
      <c r="B236" s="22"/>
      <c r="C236" s="20" t="s">
        <v>778</v>
      </c>
      <c r="D236" s="20" t="s">
        <v>37</v>
      </c>
      <c r="E236" s="27" t="s">
        <v>779</v>
      </c>
      <c r="F236" s="27" t="s">
        <v>780</v>
      </c>
      <c r="G236" s="17" t="s">
        <v>40</v>
      </c>
      <c r="H236" s="34">
        <v>4253</v>
      </c>
      <c r="I236" s="41"/>
      <c r="J236" s="43">
        <f>H236*0.16</f>
        <v>680.48</v>
      </c>
      <c r="K236" s="41"/>
      <c r="L236" s="41"/>
      <c r="M236" s="39">
        <f>J236+K236+L236</f>
        <v>680.48</v>
      </c>
      <c r="N236" s="41"/>
      <c r="O236" s="41"/>
      <c r="P236" s="41"/>
      <c r="Q236" s="39"/>
      <c r="R236" s="39"/>
      <c r="S236" s="53">
        <v>1</v>
      </c>
      <c r="T236" s="18">
        <f>M236+Q236</f>
        <v>680.48</v>
      </c>
      <c r="U236" s="56" t="s">
        <v>149</v>
      </c>
      <c r="V236" s="55">
        <f t="shared" ref="V236:V240" si="28">(MID(U236,8,4)-LEFT(U236,4))*12+RIGHT(U236,2)-MID(U236,5,2)+1</f>
        <v>14</v>
      </c>
    </row>
    <row r="237" ht="24.9" customHeight="1" spans="1:22">
      <c r="A237" s="12">
        <v>232</v>
      </c>
      <c r="B237" s="22"/>
      <c r="C237" s="20" t="s">
        <v>781</v>
      </c>
      <c r="D237" s="20" t="s">
        <v>37</v>
      </c>
      <c r="E237" s="27" t="s">
        <v>782</v>
      </c>
      <c r="F237" s="27" t="s">
        <v>783</v>
      </c>
      <c r="G237" s="17" t="s">
        <v>40</v>
      </c>
      <c r="H237" s="34">
        <v>4253</v>
      </c>
      <c r="I237" s="41"/>
      <c r="J237" s="43">
        <f>H237*0.16</f>
        <v>680.48</v>
      </c>
      <c r="K237" s="41"/>
      <c r="L237" s="41"/>
      <c r="M237" s="39">
        <f>J237+K237+L237</f>
        <v>680.48</v>
      </c>
      <c r="N237" s="41"/>
      <c r="O237" s="41"/>
      <c r="P237" s="41"/>
      <c r="Q237" s="39"/>
      <c r="R237" s="39"/>
      <c r="S237" s="53">
        <v>1</v>
      </c>
      <c r="T237" s="18">
        <f>M237+Q237</f>
        <v>680.48</v>
      </c>
      <c r="U237" s="56" t="s">
        <v>149</v>
      </c>
      <c r="V237" s="55">
        <f>(MID(U237,8,4)-LEFT(U237,4))*12+RIGHT(U237,2)-MID(U237,5,2)+1</f>
        <v>14</v>
      </c>
    </row>
    <row r="238" ht="24.9" customHeight="1" spans="1:22">
      <c r="A238" s="12">
        <v>233</v>
      </c>
      <c r="B238" s="22"/>
      <c r="C238" s="20" t="s">
        <v>784</v>
      </c>
      <c r="D238" s="20" t="s">
        <v>30</v>
      </c>
      <c r="E238" s="27" t="s">
        <v>785</v>
      </c>
      <c r="F238" s="27" t="s">
        <v>786</v>
      </c>
      <c r="G238" s="17" t="s">
        <v>40</v>
      </c>
      <c r="H238" s="34">
        <v>6300</v>
      </c>
      <c r="I238" s="41"/>
      <c r="J238" s="43">
        <f>H238*0.16</f>
        <v>1008</v>
      </c>
      <c r="K238" s="41"/>
      <c r="L238" s="41"/>
      <c r="M238" s="39">
        <f>J238+K238+L238</f>
        <v>1008</v>
      </c>
      <c r="N238" s="41"/>
      <c r="O238" s="41"/>
      <c r="P238" s="41"/>
      <c r="Q238" s="39"/>
      <c r="R238" s="39"/>
      <c r="S238" s="53">
        <v>1</v>
      </c>
      <c r="T238" s="18">
        <f>M238+Q238</f>
        <v>1008</v>
      </c>
      <c r="U238" s="56" t="s">
        <v>318</v>
      </c>
      <c r="V238" s="55">
        <f>(MID(U238,8,4)-LEFT(U238,4))*12+RIGHT(U238,2)-MID(U238,5,2)+1</f>
        <v>13</v>
      </c>
    </row>
    <row r="239" ht="24.9" customHeight="1" spans="1:22">
      <c r="A239" s="12">
        <v>234</v>
      </c>
      <c r="B239" s="22"/>
      <c r="C239" s="20" t="s">
        <v>787</v>
      </c>
      <c r="D239" s="20" t="s">
        <v>30</v>
      </c>
      <c r="E239" s="27" t="s">
        <v>788</v>
      </c>
      <c r="F239" s="27" t="s">
        <v>789</v>
      </c>
      <c r="G239" s="17" t="s">
        <v>40</v>
      </c>
      <c r="H239" s="34">
        <v>4367</v>
      </c>
      <c r="I239" s="41"/>
      <c r="J239" s="43">
        <f>H239*0.16</f>
        <v>698.72</v>
      </c>
      <c r="K239" s="41"/>
      <c r="L239" s="41"/>
      <c r="M239" s="39">
        <f>J239+K239+L239</f>
        <v>698.72</v>
      </c>
      <c r="N239" s="41"/>
      <c r="O239" s="41"/>
      <c r="P239" s="41"/>
      <c r="Q239" s="39"/>
      <c r="R239" s="39"/>
      <c r="S239" s="53">
        <v>1</v>
      </c>
      <c r="T239" s="18">
        <f>M239+Q239</f>
        <v>698.72</v>
      </c>
      <c r="U239" s="56" t="s">
        <v>119</v>
      </c>
      <c r="V239" s="55">
        <f>(MID(U239,8,4)-LEFT(U239,4))*12+RIGHT(U239,2)-MID(U239,5,2)+1</f>
        <v>12</v>
      </c>
    </row>
    <row r="240" ht="24.9" customHeight="1" spans="1:22">
      <c r="A240" s="12">
        <v>235</v>
      </c>
      <c r="B240" s="22"/>
      <c r="C240" s="20" t="s">
        <v>790</v>
      </c>
      <c r="D240" s="20" t="s">
        <v>30</v>
      </c>
      <c r="E240" s="27" t="s">
        <v>791</v>
      </c>
      <c r="F240" s="27" t="s">
        <v>792</v>
      </c>
      <c r="G240" s="17" t="s">
        <v>40</v>
      </c>
      <c r="H240" s="34">
        <v>6000</v>
      </c>
      <c r="I240" s="41"/>
      <c r="J240" s="43">
        <f>H240*0.16</f>
        <v>960</v>
      </c>
      <c r="K240" s="41"/>
      <c r="L240" s="41"/>
      <c r="M240" s="39">
        <f>J240+K240+L240</f>
        <v>960</v>
      </c>
      <c r="N240" s="41"/>
      <c r="O240" s="41"/>
      <c r="P240" s="41"/>
      <c r="Q240" s="39"/>
      <c r="R240" s="39"/>
      <c r="S240" s="53">
        <v>1</v>
      </c>
      <c r="T240" s="18">
        <f>M240+Q240</f>
        <v>960</v>
      </c>
      <c r="U240" s="56" t="s">
        <v>190</v>
      </c>
      <c r="V240" s="55">
        <f>(MID(U240,8,4)-LEFT(U240,4))*12+RIGHT(U240,2)-MID(U240,5,2)+1</f>
        <v>11</v>
      </c>
    </row>
    <row r="241" ht="24.9" customHeight="1" spans="1:22">
      <c r="A241" s="12">
        <v>236</v>
      </c>
      <c r="B241" s="22"/>
      <c r="C241" s="20" t="s">
        <v>793</v>
      </c>
      <c r="D241" s="20" t="s">
        <v>37</v>
      </c>
      <c r="E241" s="27" t="s">
        <v>794</v>
      </c>
      <c r="F241" s="27" t="s">
        <v>795</v>
      </c>
      <c r="G241" s="17" t="s">
        <v>40</v>
      </c>
      <c r="H241" s="34">
        <v>4500</v>
      </c>
      <c r="I241" s="41"/>
      <c r="J241" s="43">
        <f>H241*0.16</f>
        <v>720</v>
      </c>
      <c r="K241" s="41"/>
      <c r="L241" s="41"/>
      <c r="M241" s="39">
        <f>J241+K241+L241</f>
        <v>720</v>
      </c>
      <c r="N241" s="41"/>
      <c r="O241" s="41"/>
      <c r="P241" s="41"/>
      <c r="Q241" s="39"/>
      <c r="R241" s="39"/>
      <c r="S241" s="53">
        <v>1</v>
      </c>
      <c r="T241" s="18">
        <f>M241+Q241</f>
        <v>720</v>
      </c>
      <c r="U241" s="56" t="s">
        <v>209</v>
      </c>
      <c r="V241" s="55">
        <f>(MID(U241,8,4)-LEFT(U241,4))*12+RIGHT(U241,2)-MID(U241,5,2)+1-10</f>
        <v>17</v>
      </c>
    </row>
    <row r="242" ht="24.9" customHeight="1" spans="1:22">
      <c r="A242" s="12">
        <v>237</v>
      </c>
      <c r="B242" s="22"/>
      <c r="C242" s="20" t="s">
        <v>796</v>
      </c>
      <c r="D242" s="20" t="s">
        <v>37</v>
      </c>
      <c r="E242" s="27" t="s">
        <v>797</v>
      </c>
      <c r="F242" s="27" t="s">
        <v>798</v>
      </c>
      <c r="G242" s="17" t="s">
        <v>40</v>
      </c>
      <c r="H242" s="25">
        <v>4253</v>
      </c>
      <c r="I242" s="41"/>
      <c r="J242" s="43">
        <f>H242*0.16</f>
        <v>680.48</v>
      </c>
      <c r="K242" s="41"/>
      <c r="L242" s="41"/>
      <c r="M242" s="39">
        <f>J242+K242+L242</f>
        <v>680.48</v>
      </c>
      <c r="N242" s="41"/>
      <c r="O242" s="41"/>
      <c r="P242" s="41"/>
      <c r="Q242" s="39"/>
      <c r="R242" s="39"/>
      <c r="S242" s="53">
        <v>1</v>
      </c>
      <c r="T242" s="18">
        <f>M242+Q242</f>
        <v>680.48</v>
      </c>
      <c r="U242" s="56" t="s">
        <v>304</v>
      </c>
      <c r="V242" s="55">
        <f t="shared" ref="V242:V254" si="29">(MID(U242,8,4)-LEFT(U242,4))*12+RIGHT(U242,2)-MID(U242,5,2)+1</f>
        <v>7</v>
      </c>
    </row>
    <row r="243" ht="24.9" customHeight="1" spans="1:22">
      <c r="A243" s="12">
        <v>238</v>
      </c>
      <c r="B243" s="22"/>
      <c r="C243" s="20" t="s">
        <v>799</v>
      </c>
      <c r="D243" s="20" t="s">
        <v>37</v>
      </c>
      <c r="E243" s="32" t="s">
        <v>800</v>
      </c>
      <c r="F243" s="27" t="s">
        <v>801</v>
      </c>
      <c r="G243" s="17" t="s">
        <v>40</v>
      </c>
      <c r="H243" s="25">
        <v>6000</v>
      </c>
      <c r="I243" s="41"/>
      <c r="J243" s="43">
        <f>H243*0.16</f>
        <v>960</v>
      </c>
      <c r="K243" s="41"/>
      <c r="L243" s="41"/>
      <c r="M243" s="39">
        <f>J243+K243+L243</f>
        <v>960</v>
      </c>
      <c r="N243" s="41"/>
      <c r="O243" s="41"/>
      <c r="P243" s="41"/>
      <c r="Q243" s="39"/>
      <c r="R243" s="39"/>
      <c r="S243" s="53">
        <v>1</v>
      </c>
      <c r="T243" s="18">
        <f>M243+Q243</f>
        <v>960</v>
      </c>
      <c r="U243" s="56" t="s">
        <v>131</v>
      </c>
      <c r="V243" s="55">
        <f>(MID(U243,8,4)-LEFT(U243,4))*12+RIGHT(U243,2)-MID(U243,5,2)+1</f>
        <v>5</v>
      </c>
    </row>
    <row r="244" ht="24.9" customHeight="1" spans="1:22">
      <c r="A244" s="12">
        <v>239</v>
      </c>
      <c r="B244" s="22"/>
      <c r="C244" s="20" t="s">
        <v>802</v>
      </c>
      <c r="D244" s="20" t="s">
        <v>37</v>
      </c>
      <c r="E244" s="32" t="s">
        <v>803</v>
      </c>
      <c r="F244" s="27" t="s">
        <v>804</v>
      </c>
      <c r="G244" s="17" t="s">
        <v>40</v>
      </c>
      <c r="H244" s="25">
        <v>7000</v>
      </c>
      <c r="I244" s="41"/>
      <c r="J244" s="43">
        <f>H244*0.16</f>
        <v>1120</v>
      </c>
      <c r="K244" s="41"/>
      <c r="L244" s="41"/>
      <c r="M244" s="39">
        <f>J244+K244+L244</f>
        <v>1120</v>
      </c>
      <c r="N244" s="41"/>
      <c r="O244" s="41"/>
      <c r="P244" s="41"/>
      <c r="Q244" s="39"/>
      <c r="R244" s="39"/>
      <c r="S244" s="53">
        <v>1</v>
      </c>
      <c r="T244" s="18">
        <f>M244+Q244</f>
        <v>1120</v>
      </c>
      <c r="U244" s="56" t="s">
        <v>239</v>
      </c>
      <c r="V244" s="55">
        <v>1</v>
      </c>
    </row>
    <row r="245" ht="24.9" customHeight="1" spans="1:22">
      <c r="A245" s="12">
        <v>240</v>
      </c>
      <c r="B245" s="22"/>
      <c r="C245" s="20" t="s">
        <v>805</v>
      </c>
      <c r="D245" s="20" t="s">
        <v>37</v>
      </c>
      <c r="E245" s="32" t="s">
        <v>806</v>
      </c>
      <c r="F245" s="27" t="s">
        <v>807</v>
      </c>
      <c r="G245" s="17" t="s">
        <v>40</v>
      </c>
      <c r="H245" s="25">
        <v>5000</v>
      </c>
      <c r="I245" s="41"/>
      <c r="J245" s="43">
        <f>H245*0.16</f>
        <v>800</v>
      </c>
      <c r="K245" s="41"/>
      <c r="L245" s="41"/>
      <c r="M245" s="39">
        <f>J245+K245+L245</f>
        <v>800</v>
      </c>
      <c r="N245" s="41"/>
      <c r="O245" s="41"/>
      <c r="P245" s="41"/>
      <c r="Q245" s="39"/>
      <c r="R245" s="39"/>
      <c r="S245" s="53">
        <v>1</v>
      </c>
      <c r="T245" s="18">
        <f>M245+Q245</f>
        <v>800</v>
      </c>
      <c r="U245" s="56" t="s">
        <v>239</v>
      </c>
      <c r="V245" s="55">
        <v>1</v>
      </c>
    </row>
    <row r="246" ht="24.9" customHeight="1" spans="1:22">
      <c r="A246" s="12">
        <v>241</v>
      </c>
      <c r="B246" s="19" t="s">
        <v>808</v>
      </c>
      <c r="C246" s="20" t="s">
        <v>809</v>
      </c>
      <c r="D246" s="20" t="s">
        <v>30</v>
      </c>
      <c r="E246" s="27" t="s">
        <v>810</v>
      </c>
      <c r="F246" s="63" t="s">
        <v>811</v>
      </c>
      <c r="G246" s="17" t="s">
        <v>40</v>
      </c>
      <c r="H246" s="25">
        <v>4500</v>
      </c>
      <c r="I246" s="41"/>
      <c r="J246" s="43">
        <f>H246*0.16</f>
        <v>720</v>
      </c>
      <c r="K246" s="41"/>
      <c r="L246" s="41"/>
      <c r="M246" s="39">
        <f>J246+K246+L246</f>
        <v>720</v>
      </c>
      <c r="N246" s="41"/>
      <c r="O246" s="41"/>
      <c r="P246" s="41"/>
      <c r="Q246" s="39"/>
      <c r="R246" s="39"/>
      <c r="S246" s="53">
        <v>1</v>
      </c>
      <c r="T246" s="18">
        <f>M246+Q246</f>
        <v>720</v>
      </c>
      <c r="U246" s="56" t="s">
        <v>209</v>
      </c>
      <c r="V246" s="55">
        <f>(MID(U246,8,4)-LEFT(U246,4))*12+RIGHT(U246,2)-MID(U246,5,2)+1</f>
        <v>27</v>
      </c>
    </row>
    <row r="247" ht="24.9" customHeight="1" spans="1:22">
      <c r="A247" s="12">
        <v>242</v>
      </c>
      <c r="B247" s="22"/>
      <c r="C247" s="20" t="s">
        <v>812</v>
      </c>
      <c r="D247" s="24" t="s">
        <v>30</v>
      </c>
      <c r="E247" s="27" t="s">
        <v>813</v>
      </c>
      <c r="F247" s="63" t="s">
        <v>814</v>
      </c>
      <c r="G247" s="17" t="s">
        <v>40</v>
      </c>
      <c r="H247" s="25">
        <v>4253</v>
      </c>
      <c r="I247" s="41"/>
      <c r="J247" s="43">
        <f>H247*0.16</f>
        <v>680.48</v>
      </c>
      <c r="K247" s="41"/>
      <c r="L247" s="41"/>
      <c r="M247" s="39">
        <f>J247+K247+L247</f>
        <v>680.48</v>
      </c>
      <c r="N247" s="41"/>
      <c r="O247" s="41"/>
      <c r="P247" s="41"/>
      <c r="Q247" s="39"/>
      <c r="R247" s="39"/>
      <c r="S247" s="53">
        <v>1</v>
      </c>
      <c r="T247" s="18">
        <f>M247+Q247</f>
        <v>680.48</v>
      </c>
      <c r="U247" s="56" t="s">
        <v>174</v>
      </c>
      <c r="V247" s="55">
        <f>(MID(U247,8,4)-LEFT(U247,4))*12+RIGHT(U247,2)-MID(U247,5,2)+1</f>
        <v>26</v>
      </c>
    </row>
    <row r="248" ht="24.9" customHeight="1" spans="1:22">
      <c r="A248" s="12">
        <v>243</v>
      </c>
      <c r="B248" s="22"/>
      <c r="C248" s="20" t="s">
        <v>815</v>
      </c>
      <c r="D248" s="20" t="s">
        <v>30</v>
      </c>
      <c r="E248" s="27" t="s">
        <v>816</v>
      </c>
      <c r="F248" s="63" t="s">
        <v>817</v>
      </c>
      <c r="G248" s="17" t="s">
        <v>40</v>
      </c>
      <c r="H248" s="25">
        <v>4253</v>
      </c>
      <c r="I248" s="41"/>
      <c r="J248" s="43">
        <f>H248*0.16</f>
        <v>680.48</v>
      </c>
      <c r="K248" s="41"/>
      <c r="L248" s="41"/>
      <c r="M248" s="39">
        <f>J248+K248+L248</f>
        <v>680.48</v>
      </c>
      <c r="N248" s="41"/>
      <c r="O248" s="41"/>
      <c r="P248" s="41"/>
      <c r="Q248" s="39"/>
      <c r="R248" s="39"/>
      <c r="S248" s="53">
        <v>1</v>
      </c>
      <c r="T248" s="18">
        <f>M248+Q248</f>
        <v>680.48</v>
      </c>
      <c r="U248" s="56" t="s">
        <v>34</v>
      </c>
      <c r="V248" s="55">
        <f>(MID(U248,8,4)-LEFT(U248,4))*12+RIGHT(U248,2)-MID(U248,5,2)+1</f>
        <v>24</v>
      </c>
    </row>
    <row r="249" ht="24.9" customHeight="1" spans="1:22">
      <c r="A249" s="12">
        <v>244</v>
      </c>
      <c r="B249" s="22"/>
      <c r="C249" s="20" t="s">
        <v>818</v>
      </c>
      <c r="D249" s="20" t="s">
        <v>37</v>
      </c>
      <c r="E249" s="27" t="s">
        <v>819</v>
      </c>
      <c r="F249" s="63" t="s">
        <v>820</v>
      </c>
      <c r="G249" s="17" t="s">
        <v>40</v>
      </c>
      <c r="H249" s="25">
        <v>4253</v>
      </c>
      <c r="I249" s="41"/>
      <c r="J249" s="43">
        <f>H249*0.16</f>
        <v>680.48</v>
      </c>
      <c r="K249" s="41"/>
      <c r="L249" s="41"/>
      <c r="M249" s="39">
        <f>J249+K249+L249</f>
        <v>680.48</v>
      </c>
      <c r="N249" s="41"/>
      <c r="O249" s="41"/>
      <c r="P249" s="41"/>
      <c r="Q249" s="39"/>
      <c r="R249" s="39"/>
      <c r="S249" s="53">
        <v>1</v>
      </c>
      <c r="T249" s="18">
        <f>M249+Q249</f>
        <v>680.48</v>
      </c>
      <c r="U249" s="56" t="s">
        <v>34</v>
      </c>
      <c r="V249" s="55">
        <f>(MID(U249,8,4)-LEFT(U249,4))*12+RIGHT(U249,2)-MID(U249,5,2)+1</f>
        <v>24</v>
      </c>
    </row>
    <row r="250" ht="24.9" customHeight="1" spans="1:22">
      <c r="A250" s="12">
        <v>245</v>
      </c>
      <c r="B250" s="22"/>
      <c r="C250" s="20" t="s">
        <v>821</v>
      </c>
      <c r="D250" s="20" t="s">
        <v>30</v>
      </c>
      <c r="E250" s="27" t="s">
        <v>822</v>
      </c>
      <c r="F250" s="89" t="s">
        <v>823</v>
      </c>
      <c r="G250" s="17" t="s">
        <v>40</v>
      </c>
      <c r="H250" s="25">
        <v>4500</v>
      </c>
      <c r="I250" s="41"/>
      <c r="J250" s="43">
        <f>H250*0.16</f>
        <v>720</v>
      </c>
      <c r="K250" s="41"/>
      <c r="L250" s="41"/>
      <c r="M250" s="39">
        <f>J250+K250+L250</f>
        <v>720</v>
      </c>
      <c r="N250" s="41"/>
      <c r="O250" s="41"/>
      <c r="P250" s="41"/>
      <c r="Q250" s="39"/>
      <c r="R250" s="39"/>
      <c r="S250" s="53">
        <v>1</v>
      </c>
      <c r="T250" s="18">
        <f>M250+Q250</f>
        <v>720</v>
      </c>
      <c r="U250" s="56" t="s">
        <v>149</v>
      </c>
      <c r="V250" s="55">
        <f>(MID(U250,8,4)-LEFT(U250,4))*12+RIGHT(U250,2)-MID(U250,5,2)+1</f>
        <v>14</v>
      </c>
    </row>
    <row r="251" ht="24.9" customHeight="1" spans="1:22">
      <c r="A251" s="12">
        <v>246</v>
      </c>
      <c r="B251" s="22"/>
      <c r="C251" s="20" t="s">
        <v>824</v>
      </c>
      <c r="D251" s="20" t="s">
        <v>30</v>
      </c>
      <c r="E251" s="27" t="s">
        <v>825</v>
      </c>
      <c r="F251" s="89" t="s">
        <v>826</v>
      </c>
      <c r="G251" s="17" t="s">
        <v>40</v>
      </c>
      <c r="H251" s="25">
        <v>4500</v>
      </c>
      <c r="I251" s="41"/>
      <c r="J251" s="43">
        <f>H251*0.16</f>
        <v>720</v>
      </c>
      <c r="K251" s="41"/>
      <c r="L251" s="41"/>
      <c r="M251" s="39">
        <f>J251+K251+L251</f>
        <v>720</v>
      </c>
      <c r="N251" s="41"/>
      <c r="O251" s="41"/>
      <c r="P251" s="41"/>
      <c r="Q251" s="39"/>
      <c r="R251" s="39"/>
      <c r="S251" s="53">
        <v>1</v>
      </c>
      <c r="T251" s="18">
        <f>M251+Q251</f>
        <v>720</v>
      </c>
      <c r="U251" s="56" t="s">
        <v>149</v>
      </c>
      <c r="V251" s="55">
        <f>(MID(U251,8,4)-LEFT(U251,4))*12+RIGHT(U251,2)-MID(U251,5,2)+1</f>
        <v>14</v>
      </c>
    </row>
    <row r="252" ht="24.9" customHeight="1" spans="1:22">
      <c r="A252" s="12">
        <v>247</v>
      </c>
      <c r="B252" s="22"/>
      <c r="C252" s="20" t="s">
        <v>827</v>
      </c>
      <c r="D252" s="20" t="s">
        <v>30</v>
      </c>
      <c r="E252" s="32" t="s">
        <v>828</v>
      </c>
      <c r="F252" s="89" t="s">
        <v>829</v>
      </c>
      <c r="G252" s="17" t="s">
        <v>40</v>
      </c>
      <c r="H252" s="29">
        <v>4253</v>
      </c>
      <c r="I252" s="41"/>
      <c r="J252" s="43">
        <f>H252*0.16</f>
        <v>680.48</v>
      </c>
      <c r="K252" s="41"/>
      <c r="L252" s="41"/>
      <c r="M252" s="39">
        <f t="shared" ref="M252:M315" si="30">J252+K252+L252</f>
        <v>680.48</v>
      </c>
      <c r="N252" s="41"/>
      <c r="O252" s="41"/>
      <c r="P252" s="41"/>
      <c r="Q252" s="39"/>
      <c r="R252" s="39"/>
      <c r="S252" s="53">
        <v>1</v>
      </c>
      <c r="T252" s="18">
        <f>M252+Q252</f>
        <v>680.48</v>
      </c>
      <c r="U252" s="56" t="s">
        <v>229</v>
      </c>
      <c r="V252" s="55">
        <f>(MID(U252,8,4)-LEFT(U252,4))*12+RIGHT(U252,2)-MID(U252,5,2)+1</f>
        <v>3</v>
      </c>
    </row>
    <row r="253" ht="24.9" customHeight="1" spans="1:22">
      <c r="A253" s="12">
        <v>248</v>
      </c>
      <c r="B253" s="23"/>
      <c r="C253" s="20" t="s">
        <v>830</v>
      </c>
      <c r="D253" s="20" t="s">
        <v>30</v>
      </c>
      <c r="E253" s="32" t="s">
        <v>831</v>
      </c>
      <c r="F253" s="89" t="s">
        <v>832</v>
      </c>
      <c r="G253" s="17" t="s">
        <v>40</v>
      </c>
      <c r="H253" s="29">
        <v>4500</v>
      </c>
      <c r="I253" s="41"/>
      <c r="J253" s="43">
        <f>H253*0.16</f>
        <v>720</v>
      </c>
      <c r="K253" s="41"/>
      <c r="L253" s="41"/>
      <c r="M253" s="39">
        <f>J253+K253+L253</f>
        <v>720</v>
      </c>
      <c r="N253" s="41"/>
      <c r="O253" s="41"/>
      <c r="P253" s="41"/>
      <c r="Q253" s="39"/>
      <c r="R253" s="39"/>
      <c r="S253" s="53">
        <v>1</v>
      </c>
      <c r="T253" s="18">
        <f>M253+Q253</f>
        <v>720</v>
      </c>
      <c r="U253" s="56" t="s">
        <v>56</v>
      </c>
      <c r="V253" s="55">
        <f>(MID(U253,8,4)-LEFT(U253,4))*12+RIGHT(U253,2)-MID(U253,5,2)+1</f>
        <v>2</v>
      </c>
    </row>
    <row r="254" ht="24.9" customHeight="1" spans="1:22">
      <c r="A254" s="12">
        <v>249</v>
      </c>
      <c r="B254" s="20" t="s">
        <v>833</v>
      </c>
      <c r="C254" s="20" t="s">
        <v>834</v>
      </c>
      <c r="D254" s="20" t="s">
        <v>30</v>
      </c>
      <c r="E254" s="27" t="s">
        <v>835</v>
      </c>
      <c r="F254" s="21" t="s">
        <v>836</v>
      </c>
      <c r="G254" s="17" t="s">
        <v>40</v>
      </c>
      <c r="H254" s="29">
        <v>4253</v>
      </c>
      <c r="I254" s="41"/>
      <c r="J254" s="43">
        <f>H254*0.16</f>
        <v>680.48</v>
      </c>
      <c r="K254" s="41"/>
      <c r="L254" s="41"/>
      <c r="M254" s="39">
        <f>J254+K254+L254</f>
        <v>680.48</v>
      </c>
      <c r="N254" s="41"/>
      <c r="O254" s="41"/>
      <c r="P254" s="41"/>
      <c r="Q254" s="39"/>
      <c r="R254" s="39"/>
      <c r="S254" s="53">
        <v>1</v>
      </c>
      <c r="T254" s="18">
        <f>M254+Q254</f>
        <v>680.48</v>
      </c>
      <c r="U254" s="56" t="s">
        <v>127</v>
      </c>
      <c r="V254" s="55">
        <f>(MID(U254,8,4)-LEFT(U254,4))*12+RIGHT(U254,2)-MID(U254,5,2)+1</f>
        <v>20</v>
      </c>
    </row>
    <row r="255" ht="24.9" customHeight="1" spans="1:22">
      <c r="A255" s="12">
        <v>250</v>
      </c>
      <c r="B255" s="19" t="s">
        <v>837</v>
      </c>
      <c r="C255" s="20" t="s">
        <v>838</v>
      </c>
      <c r="D255" s="20" t="s">
        <v>37</v>
      </c>
      <c r="E255" s="27" t="s">
        <v>839</v>
      </c>
      <c r="F255" s="27" t="s">
        <v>840</v>
      </c>
      <c r="G255" s="17" t="s">
        <v>40</v>
      </c>
      <c r="H255" s="25">
        <v>5000</v>
      </c>
      <c r="I255" s="41"/>
      <c r="J255" s="43">
        <f>H255*0.16</f>
        <v>800</v>
      </c>
      <c r="K255" s="41"/>
      <c r="L255" s="41"/>
      <c r="M255" s="39">
        <f>J255+K255+L255</f>
        <v>800</v>
      </c>
      <c r="N255" s="41"/>
      <c r="O255" s="41"/>
      <c r="P255" s="41"/>
      <c r="Q255" s="39"/>
      <c r="R255" s="39"/>
      <c r="S255" s="53">
        <v>1</v>
      </c>
      <c r="T255" s="18">
        <f>M255+Q255</f>
        <v>800</v>
      </c>
      <c r="U255" s="56" t="s">
        <v>209</v>
      </c>
      <c r="V255" s="55">
        <f>(MID(U255,8,4)-LEFT(U255,4))*12+RIGHT(U255,2)-MID(U255,5,2)+1-2</f>
        <v>25</v>
      </c>
    </row>
    <row r="256" ht="24.9" customHeight="1" spans="1:22">
      <c r="A256" s="12">
        <v>251</v>
      </c>
      <c r="B256" s="22"/>
      <c r="C256" s="20" t="s">
        <v>841</v>
      </c>
      <c r="D256" s="20" t="s">
        <v>37</v>
      </c>
      <c r="E256" s="27" t="s">
        <v>842</v>
      </c>
      <c r="F256" s="27" t="s">
        <v>843</v>
      </c>
      <c r="G256" s="17" t="s">
        <v>40</v>
      </c>
      <c r="H256" s="25">
        <v>6000</v>
      </c>
      <c r="I256" s="41"/>
      <c r="J256" s="43">
        <f>H256*0.16</f>
        <v>960</v>
      </c>
      <c r="K256" s="41"/>
      <c r="L256" s="41"/>
      <c r="M256" s="39">
        <f>J256+K256+L256</f>
        <v>960</v>
      </c>
      <c r="N256" s="41"/>
      <c r="O256" s="41"/>
      <c r="P256" s="41"/>
      <c r="Q256" s="39"/>
      <c r="R256" s="39"/>
      <c r="S256" s="53">
        <v>1</v>
      </c>
      <c r="T256" s="18">
        <f>M256+Q256</f>
        <v>960</v>
      </c>
      <c r="U256" s="56" t="s">
        <v>41</v>
      </c>
      <c r="V256" s="55">
        <f>(MID(U256,8,4)-LEFT(U256,4))*12+RIGHT(U256,2)-MID(U256,5,2)+1-2</f>
        <v>21</v>
      </c>
    </row>
    <row r="257" ht="24.9" customHeight="1" spans="1:22">
      <c r="A257" s="12">
        <v>252</v>
      </c>
      <c r="B257" s="19"/>
      <c r="C257" s="20" t="s">
        <v>844</v>
      </c>
      <c r="D257" s="20" t="s">
        <v>37</v>
      </c>
      <c r="E257" s="27" t="s">
        <v>845</v>
      </c>
      <c r="F257" s="27" t="s">
        <v>846</v>
      </c>
      <c r="G257" s="17" t="s">
        <v>40</v>
      </c>
      <c r="H257" s="25">
        <v>5000</v>
      </c>
      <c r="I257" s="41"/>
      <c r="J257" s="43">
        <f>H257*0.16</f>
        <v>800</v>
      </c>
      <c r="K257" s="41"/>
      <c r="L257" s="41"/>
      <c r="M257" s="39">
        <f>J257+K257+L257</f>
        <v>800</v>
      </c>
      <c r="N257" s="41"/>
      <c r="O257" s="41"/>
      <c r="P257" s="41"/>
      <c r="Q257" s="39"/>
      <c r="R257" s="39"/>
      <c r="S257" s="53">
        <v>1</v>
      </c>
      <c r="T257" s="18">
        <f>M257+Q257</f>
        <v>800</v>
      </c>
      <c r="U257" s="56" t="s">
        <v>64</v>
      </c>
      <c r="V257" s="55">
        <v>17</v>
      </c>
    </row>
    <row r="258" ht="24.9" customHeight="1" spans="1:22">
      <c r="A258" s="12">
        <v>253</v>
      </c>
      <c r="B258" s="19" t="s">
        <v>847</v>
      </c>
      <c r="C258" s="20" t="s">
        <v>848</v>
      </c>
      <c r="D258" s="24" t="s">
        <v>30</v>
      </c>
      <c r="E258" s="27" t="s">
        <v>849</v>
      </c>
      <c r="F258" s="27" t="s">
        <v>850</v>
      </c>
      <c r="G258" s="17" t="s">
        <v>40</v>
      </c>
      <c r="H258" s="25">
        <v>4253</v>
      </c>
      <c r="I258" s="41"/>
      <c r="J258" s="43">
        <f>H258*0.16</f>
        <v>680.48</v>
      </c>
      <c r="K258" s="41"/>
      <c r="L258" s="41"/>
      <c r="M258" s="39">
        <f>J258+K258+L258</f>
        <v>680.48</v>
      </c>
      <c r="N258" s="41"/>
      <c r="O258" s="41"/>
      <c r="P258" s="41"/>
      <c r="Q258" s="39"/>
      <c r="R258" s="39"/>
      <c r="S258" s="53">
        <v>1</v>
      </c>
      <c r="T258" s="18">
        <f>M258+Q258</f>
        <v>680.48</v>
      </c>
      <c r="U258" s="56" t="s">
        <v>94</v>
      </c>
      <c r="V258" s="55">
        <f>(MID(U258,8,4)-LEFT(U258,4))*12+RIGHT(U258,2)-MID(U258,5,2)+1-3</f>
        <v>25</v>
      </c>
    </row>
    <row r="259" ht="24.9" customHeight="1" spans="1:22">
      <c r="A259" s="12">
        <v>254</v>
      </c>
      <c r="B259" s="22"/>
      <c r="C259" s="20" t="s">
        <v>851</v>
      </c>
      <c r="D259" s="24" t="s">
        <v>30</v>
      </c>
      <c r="E259" s="27" t="s">
        <v>852</v>
      </c>
      <c r="F259" s="27" t="s">
        <v>853</v>
      </c>
      <c r="G259" s="17" t="s">
        <v>40</v>
      </c>
      <c r="H259" s="25">
        <v>4253</v>
      </c>
      <c r="I259" s="41"/>
      <c r="J259" s="43">
        <f>H259*0.16</f>
        <v>680.48</v>
      </c>
      <c r="K259" s="41"/>
      <c r="L259" s="41"/>
      <c r="M259" s="39">
        <f>J259+K259+L259</f>
        <v>680.48</v>
      </c>
      <c r="N259" s="41"/>
      <c r="O259" s="41"/>
      <c r="P259" s="41"/>
      <c r="Q259" s="39"/>
      <c r="R259" s="39"/>
      <c r="S259" s="53">
        <v>1</v>
      </c>
      <c r="T259" s="18">
        <f>M259+Q259</f>
        <v>680.48</v>
      </c>
      <c r="U259" s="56" t="s">
        <v>45</v>
      </c>
      <c r="V259" s="55">
        <f t="shared" ref="V259:V279" si="31">(MID(U259,8,4)-LEFT(U259,4))*12+RIGHT(U259,2)-MID(U259,5,2)+1</f>
        <v>15</v>
      </c>
    </row>
    <row r="260" ht="24.9" customHeight="1" spans="1:22">
      <c r="A260" s="12">
        <v>255</v>
      </c>
      <c r="B260" s="23"/>
      <c r="C260" s="20" t="s">
        <v>854</v>
      </c>
      <c r="D260" s="20" t="s">
        <v>30</v>
      </c>
      <c r="E260" s="27" t="s">
        <v>855</v>
      </c>
      <c r="F260" s="27" t="s">
        <v>856</v>
      </c>
      <c r="G260" s="17" t="s">
        <v>40</v>
      </c>
      <c r="H260" s="25">
        <v>4253</v>
      </c>
      <c r="I260" s="41"/>
      <c r="J260" s="43">
        <f>H260*0.16</f>
        <v>680.48</v>
      </c>
      <c r="K260" s="41"/>
      <c r="L260" s="41"/>
      <c r="M260" s="39">
        <f>J260+K260+L260</f>
        <v>680.48</v>
      </c>
      <c r="N260" s="41"/>
      <c r="O260" s="41"/>
      <c r="P260" s="41"/>
      <c r="Q260" s="39"/>
      <c r="R260" s="39"/>
      <c r="S260" s="53">
        <v>1</v>
      </c>
      <c r="T260" s="18">
        <f>M260+Q260</f>
        <v>680.48</v>
      </c>
      <c r="U260" s="56" t="s">
        <v>390</v>
      </c>
      <c r="V260" s="55">
        <f>(MID(U260,8,4)-LEFT(U260,4))*12+RIGHT(U260,2)-MID(U260,5,2)+1</f>
        <v>4</v>
      </c>
    </row>
    <row r="261" ht="24.9" customHeight="1" spans="1:22">
      <c r="A261" s="12">
        <v>256</v>
      </c>
      <c r="B261" s="19" t="s">
        <v>857</v>
      </c>
      <c r="C261" s="20" t="s">
        <v>858</v>
      </c>
      <c r="D261" s="20" t="s">
        <v>37</v>
      </c>
      <c r="E261" s="27" t="s">
        <v>859</v>
      </c>
      <c r="F261" s="32" t="s">
        <v>860</v>
      </c>
      <c r="G261" s="17" t="s">
        <v>40</v>
      </c>
      <c r="H261" s="25">
        <v>5000</v>
      </c>
      <c r="I261" s="41"/>
      <c r="J261" s="43">
        <f>H261*0.16</f>
        <v>800</v>
      </c>
      <c r="K261" s="41"/>
      <c r="L261" s="41"/>
      <c r="M261" s="39">
        <f>J261+K261+L261</f>
        <v>800</v>
      </c>
      <c r="N261" s="41"/>
      <c r="O261" s="41"/>
      <c r="P261" s="41"/>
      <c r="Q261" s="39"/>
      <c r="R261" s="39"/>
      <c r="S261" s="53">
        <v>1</v>
      </c>
      <c r="T261" s="18">
        <f>M261+Q261</f>
        <v>800</v>
      </c>
      <c r="U261" s="56" t="s">
        <v>202</v>
      </c>
      <c r="V261" s="55">
        <f t="shared" ref="V261:V263" si="32">(MID(U261,8,4)-LEFT(U261,4))*12+RIGHT(U261,2)-MID(U261,5,2)+1-1</f>
        <v>29</v>
      </c>
    </row>
    <row r="262" ht="24.9" customHeight="1" spans="1:22">
      <c r="A262" s="12">
        <v>257</v>
      </c>
      <c r="B262" s="22"/>
      <c r="C262" s="20" t="s">
        <v>861</v>
      </c>
      <c r="D262" s="20" t="s">
        <v>30</v>
      </c>
      <c r="E262" s="27" t="s">
        <v>862</v>
      </c>
      <c r="F262" s="32" t="s">
        <v>863</v>
      </c>
      <c r="G262" s="17" t="s">
        <v>40</v>
      </c>
      <c r="H262" s="25">
        <v>5379</v>
      </c>
      <c r="I262" s="41"/>
      <c r="J262" s="43">
        <f t="shared" ref="J262:J325" si="33">H262*0.16</f>
        <v>860.64</v>
      </c>
      <c r="K262" s="41"/>
      <c r="L262" s="41"/>
      <c r="M262" s="39">
        <f>J262+K262+L262</f>
        <v>860.64</v>
      </c>
      <c r="N262" s="41"/>
      <c r="O262" s="41"/>
      <c r="P262" s="41"/>
      <c r="Q262" s="39"/>
      <c r="R262" s="39"/>
      <c r="S262" s="53">
        <v>1</v>
      </c>
      <c r="T262" s="18">
        <f t="shared" ref="T262:T325" si="34">M262+Q262</f>
        <v>860.64</v>
      </c>
      <c r="U262" s="56" t="s">
        <v>263</v>
      </c>
      <c r="V262" s="55">
        <f>(MID(U262,8,4)-LEFT(U262,4))*12+RIGHT(U262,2)-MID(U262,5,2)+1-1</f>
        <v>24</v>
      </c>
    </row>
    <row r="263" ht="24.9" customHeight="1" spans="1:22">
      <c r="A263" s="12">
        <v>258</v>
      </c>
      <c r="B263" s="22"/>
      <c r="C263" s="20" t="s">
        <v>864</v>
      </c>
      <c r="D263" s="20" t="s">
        <v>30</v>
      </c>
      <c r="E263" s="27" t="s">
        <v>865</v>
      </c>
      <c r="F263" s="32" t="s">
        <v>866</v>
      </c>
      <c r="G263" s="17" t="s">
        <v>40</v>
      </c>
      <c r="H263" s="25">
        <v>5459</v>
      </c>
      <c r="I263" s="41"/>
      <c r="J263" s="43">
        <f>H263*0.16</f>
        <v>873.44</v>
      </c>
      <c r="K263" s="41"/>
      <c r="L263" s="41"/>
      <c r="M263" s="39">
        <f>J263+K263+L263</f>
        <v>873.44</v>
      </c>
      <c r="N263" s="41"/>
      <c r="O263" s="41"/>
      <c r="P263" s="41"/>
      <c r="Q263" s="39"/>
      <c r="R263" s="39"/>
      <c r="S263" s="53">
        <v>1</v>
      </c>
      <c r="T263" s="18">
        <f>M263+Q263</f>
        <v>873.44</v>
      </c>
      <c r="U263" s="56" t="s">
        <v>263</v>
      </c>
      <c r="V263" s="55">
        <f>(MID(U263,8,4)-LEFT(U263,4))*12+RIGHT(U263,2)-MID(U263,5,2)+1-1</f>
        <v>24</v>
      </c>
    </row>
    <row r="264" ht="24.9" customHeight="1" spans="1:22">
      <c r="A264" s="12">
        <v>259</v>
      </c>
      <c r="B264" s="22"/>
      <c r="C264" s="20" t="s">
        <v>867</v>
      </c>
      <c r="D264" s="20" t="s">
        <v>30</v>
      </c>
      <c r="E264" s="27" t="s">
        <v>868</v>
      </c>
      <c r="F264" s="32" t="s">
        <v>869</v>
      </c>
      <c r="G264" s="17" t="s">
        <v>40</v>
      </c>
      <c r="H264" s="25">
        <v>4302</v>
      </c>
      <c r="I264" s="41"/>
      <c r="J264" s="43">
        <f>H264*0.16</f>
        <v>688.32</v>
      </c>
      <c r="K264" s="41"/>
      <c r="L264" s="41"/>
      <c r="M264" s="39">
        <f>J264+K264+L264</f>
        <v>688.32</v>
      </c>
      <c r="N264" s="41"/>
      <c r="O264" s="41"/>
      <c r="P264" s="41"/>
      <c r="Q264" s="39"/>
      <c r="R264" s="39"/>
      <c r="S264" s="53">
        <v>1</v>
      </c>
      <c r="T264" s="18">
        <f>M264+Q264</f>
        <v>688.32</v>
      </c>
      <c r="U264" s="56" t="s">
        <v>45</v>
      </c>
      <c r="V264" s="55">
        <f>(MID(U264,8,4)-LEFT(U264,4))*12+RIGHT(U264,2)-MID(U264,5,2)+1</f>
        <v>15</v>
      </c>
    </row>
    <row r="265" ht="24.9" customHeight="1" spans="1:22">
      <c r="A265" s="12">
        <v>260</v>
      </c>
      <c r="B265" s="22"/>
      <c r="C265" s="20" t="s">
        <v>870</v>
      </c>
      <c r="D265" s="20" t="s">
        <v>30</v>
      </c>
      <c r="E265" s="27" t="s">
        <v>871</v>
      </c>
      <c r="F265" s="32" t="s">
        <v>872</v>
      </c>
      <c r="G265" s="17" t="s">
        <v>40</v>
      </c>
      <c r="H265" s="25">
        <v>4834</v>
      </c>
      <c r="I265" s="41"/>
      <c r="J265" s="43">
        <f>H265*0.16</f>
        <v>773.44</v>
      </c>
      <c r="K265" s="41"/>
      <c r="L265" s="41"/>
      <c r="M265" s="39">
        <f>J265+K265+L265</f>
        <v>773.44</v>
      </c>
      <c r="N265" s="41"/>
      <c r="O265" s="41"/>
      <c r="P265" s="41"/>
      <c r="Q265" s="39"/>
      <c r="R265" s="39"/>
      <c r="S265" s="53">
        <v>1</v>
      </c>
      <c r="T265" s="18">
        <f>M265+Q265</f>
        <v>773.44</v>
      </c>
      <c r="U265" s="56" t="s">
        <v>149</v>
      </c>
      <c r="V265" s="55">
        <f>(MID(U265,8,4)-LEFT(U265,4))*12+RIGHT(U265,2)-MID(U265,5,2)+1</f>
        <v>14</v>
      </c>
    </row>
    <row r="266" ht="24.9" customHeight="1" spans="1:22">
      <c r="A266" s="12">
        <v>261</v>
      </c>
      <c r="B266" s="22"/>
      <c r="C266" s="20" t="s">
        <v>873</v>
      </c>
      <c r="D266" s="20" t="s">
        <v>30</v>
      </c>
      <c r="E266" s="27" t="s">
        <v>874</v>
      </c>
      <c r="F266" s="32" t="s">
        <v>875</v>
      </c>
      <c r="G266" s="17" t="s">
        <v>40</v>
      </c>
      <c r="H266" s="25">
        <v>4423</v>
      </c>
      <c r="I266" s="41"/>
      <c r="J266" s="43">
        <f>H266*0.16</f>
        <v>707.68</v>
      </c>
      <c r="K266" s="41"/>
      <c r="L266" s="41"/>
      <c r="M266" s="39">
        <f>J266+K266+L266</f>
        <v>707.68</v>
      </c>
      <c r="N266" s="41"/>
      <c r="O266" s="41"/>
      <c r="P266" s="41"/>
      <c r="Q266" s="39"/>
      <c r="R266" s="39"/>
      <c r="S266" s="53">
        <v>1</v>
      </c>
      <c r="T266" s="18">
        <f>M266+Q266</f>
        <v>707.68</v>
      </c>
      <c r="U266" s="56" t="s">
        <v>149</v>
      </c>
      <c r="V266" s="55">
        <f>(MID(U266,8,4)-LEFT(U266,4))*12+RIGHT(U266,2)-MID(U266,5,2)+1</f>
        <v>14</v>
      </c>
    </row>
    <row r="267" ht="24.9" customHeight="1" spans="1:22">
      <c r="A267" s="12">
        <v>262</v>
      </c>
      <c r="B267" s="22"/>
      <c r="C267" s="20" t="s">
        <v>876</v>
      </c>
      <c r="D267" s="20" t="s">
        <v>30</v>
      </c>
      <c r="E267" s="27" t="s">
        <v>877</v>
      </c>
      <c r="F267" s="32" t="s">
        <v>878</v>
      </c>
      <c r="G267" s="17" t="s">
        <v>40</v>
      </c>
      <c r="H267" s="25">
        <v>4834</v>
      </c>
      <c r="I267" s="41"/>
      <c r="J267" s="43">
        <f>H267*0.16</f>
        <v>773.44</v>
      </c>
      <c r="K267" s="41"/>
      <c r="L267" s="41"/>
      <c r="M267" s="39">
        <f>J267+K267+L267</f>
        <v>773.44</v>
      </c>
      <c r="N267" s="41"/>
      <c r="O267" s="41"/>
      <c r="P267" s="41"/>
      <c r="Q267" s="39"/>
      <c r="R267" s="39"/>
      <c r="S267" s="53">
        <v>1</v>
      </c>
      <c r="T267" s="18">
        <f>M267+Q267</f>
        <v>773.44</v>
      </c>
      <c r="U267" s="56" t="s">
        <v>149</v>
      </c>
      <c r="V267" s="55">
        <f>(MID(U267,8,4)-LEFT(U267,4))*12+RIGHT(U267,2)-MID(U267,5,2)+1</f>
        <v>14</v>
      </c>
    </row>
    <row r="268" ht="24.9" customHeight="1" spans="1:22">
      <c r="A268" s="12">
        <v>263</v>
      </c>
      <c r="B268" s="22"/>
      <c r="C268" s="20" t="s">
        <v>879</v>
      </c>
      <c r="D268" s="20" t="s">
        <v>30</v>
      </c>
      <c r="E268" s="27" t="s">
        <v>880</v>
      </c>
      <c r="F268" s="32" t="s">
        <v>881</v>
      </c>
      <c r="G268" s="17" t="s">
        <v>40</v>
      </c>
      <c r="H268" s="25">
        <v>4834</v>
      </c>
      <c r="I268" s="41"/>
      <c r="J268" s="43">
        <f>H268*0.16</f>
        <v>773.44</v>
      </c>
      <c r="K268" s="41"/>
      <c r="L268" s="41"/>
      <c r="M268" s="39">
        <f>J268+K268+L268</f>
        <v>773.44</v>
      </c>
      <c r="N268" s="41"/>
      <c r="O268" s="41"/>
      <c r="P268" s="41"/>
      <c r="Q268" s="39"/>
      <c r="R268" s="39"/>
      <c r="S268" s="53">
        <v>1</v>
      </c>
      <c r="T268" s="18">
        <f>M268+Q268</f>
        <v>773.44</v>
      </c>
      <c r="U268" s="56" t="s">
        <v>149</v>
      </c>
      <c r="V268" s="55">
        <f>(MID(U268,8,4)-LEFT(U268,4))*12+RIGHT(U268,2)-MID(U268,5,2)+1</f>
        <v>14</v>
      </c>
    </row>
    <row r="269" ht="24.9" customHeight="1" spans="1:22">
      <c r="A269" s="12">
        <v>264</v>
      </c>
      <c r="B269" s="22"/>
      <c r="C269" s="20" t="s">
        <v>882</v>
      </c>
      <c r="D269" s="20" t="s">
        <v>30</v>
      </c>
      <c r="E269" s="27" t="s">
        <v>883</v>
      </c>
      <c r="F269" s="32" t="s">
        <v>884</v>
      </c>
      <c r="G269" s="17" t="s">
        <v>40</v>
      </c>
      <c r="H269" s="25">
        <v>4253</v>
      </c>
      <c r="I269" s="41"/>
      <c r="J269" s="43">
        <f>H269*0.16</f>
        <v>680.48</v>
      </c>
      <c r="K269" s="41"/>
      <c r="L269" s="41"/>
      <c r="M269" s="39">
        <f>J269+K269+L269</f>
        <v>680.48</v>
      </c>
      <c r="N269" s="41"/>
      <c r="O269" s="41"/>
      <c r="P269" s="41"/>
      <c r="Q269" s="39"/>
      <c r="R269" s="39"/>
      <c r="S269" s="53">
        <v>1</v>
      </c>
      <c r="T269" s="18">
        <f>M269+Q269</f>
        <v>680.48</v>
      </c>
      <c r="U269" s="56" t="s">
        <v>149</v>
      </c>
      <c r="V269" s="55">
        <f>(MID(U269,8,4)-LEFT(U269,4))*12+RIGHT(U269,2)-MID(U269,5,2)+1</f>
        <v>14</v>
      </c>
    </row>
    <row r="270" ht="24.9" customHeight="1" spans="1:22">
      <c r="A270" s="12">
        <v>265</v>
      </c>
      <c r="B270" s="22"/>
      <c r="C270" s="20" t="s">
        <v>885</v>
      </c>
      <c r="D270" s="20" t="s">
        <v>37</v>
      </c>
      <c r="E270" s="27" t="s">
        <v>886</v>
      </c>
      <c r="F270" s="32" t="s">
        <v>887</v>
      </c>
      <c r="G270" s="17" t="s">
        <v>40</v>
      </c>
      <c r="H270" s="34">
        <v>4253</v>
      </c>
      <c r="I270" s="41"/>
      <c r="J270" s="43">
        <f>H270*0.16</f>
        <v>680.48</v>
      </c>
      <c r="K270" s="41"/>
      <c r="L270" s="41"/>
      <c r="M270" s="39">
        <f>J270+K270+L270</f>
        <v>680.48</v>
      </c>
      <c r="N270" s="41"/>
      <c r="O270" s="41"/>
      <c r="P270" s="41"/>
      <c r="Q270" s="39"/>
      <c r="R270" s="39"/>
      <c r="S270" s="53">
        <v>1</v>
      </c>
      <c r="T270" s="18">
        <f>M270+Q270</f>
        <v>680.48</v>
      </c>
      <c r="U270" s="56" t="s">
        <v>119</v>
      </c>
      <c r="V270" s="55">
        <f>(MID(U270,8,4)-LEFT(U270,4))*12+RIGHT(U270,2)-MID(U270,5,2)+1</f>
        <v>12</v>
      </c>
    </row>
    <row r="271" ht="24.9" customHeight="1" spans="1:22">
      <c r="A271" s="12">
        <v>266</v>
      </c>
      <c r="B271" s="22"/>
      <c r="C271" s="20" t="s">
        <v>49</v>
      </c>
      <c r="D271" s="24" t="s">
        <v>30</v>
      </c>
      <c r="E271" s="27" t="s">
        <v>888</v>
      </c>
      <c r="F271" s="32" t="s">
        <v>889</v>
      </c>
      <c r="G271" s="17" t="s">
        <v>40</v>
      </c>
      <c r="H271" s="34">
        <v>4253</v>
      </c>
      <c r="I271" s="41"/>
      <c r="J271" s="43">
        <f>H271*0.16</f>
        <v>680.48</v>
      </c>
      <c r="K271" s="41"/>
      <c r="L271" s="41"/>
      <c r="M271" s="39">
        <f>J271+K271+L271</f>
        <v>680.48</v>
      </c>
      <c r="N271" s="41"/>
      <c r="O271" s="41"/>
      <c r="P271" s="41"/>
      <c r="Q271" s="39"/>
      <c r="R271" s="39"/>
      <c r="S271" s="53">
        <v>1</v>
      </c>
      <c r="T271" s="18">
        <f>M271+Q271</f>
        <v>680.48</v>
      </c>
      <c r="U271" s="56" t="s">
        <v>190</v>
      </c>
      <c r="V271" s="55">
        <f>(MID(U271,8,4)-LEFT(U271,4))*12+RIGHT(U271,2)-MID(U271,5,2)+1</f>
        <v>11</v>
      </c>
    </row>
    <row r="272" ht="24.9" customHeight="1" spans="1:22">
      <c r="A272" s="12">
        <v>267</v>
      </c>
      <c r="B272" s="22"/>
      <c r="C272" s="20" t="s">
        <v>890</v>
      </c>
      <c r="D272" s="24" t="s">
        <v>37</v>
      </c>
      <c r="E272" s="27" t="s">
        <v>891</v>
      </c>
      <c r="F272" s="32" t="s">
        <v>892</v>
      </c>
      <c r="G272" s="17" t="s">
        <v>40</v>
      </c>
      <c r="H272" s="34">
        <v>4329</v>
      </c>
      <c r="I272" s="41"/>
      <c r="J272" s="43">
        <f>H272*0.16</f>
        <v>692.64</v>
      </c>
      <c r="K272" s="41"/>
      <c r="L272" s="41"/>
      <c r="M272" s="39">
        <f>J272+K272+L272</f>
        <v>692.64</v>
      </c>
      <c r="N272" s="41"/>
      <c r="O272" s="41"/>
      <c r="P272" s="41"/>
      <c r="Q272" s="39"/>
      <c r="R272" s="39"/>
      <c r="S272" s="53">
        <v>1</v>
      </c>
      <c r="T272" s="18">
        <f>M272+Q272</f>
        <v>692.64</v>
      </c>
      <c r="U272" s="56" t="s">
        <v>190</v>
      </c>
      <c r="V272" s="55">
        <f>(MID(U272,8,4)-LEFT(U272,4))*12+RIGHT(U272,2)-MID(U272,5,2)+1</f>
        <v>11</v>
      </c>
    </row>
    <row r="273" ht="24.9" customHeight="1" spans="1:22">
      <c r="A273" s="12">
        <v>268</v>
      </c>
      <c r="B273" s="22"/>
      <c r="C273" s="20" t="s">
        <v>893</v>
      </c>
      <c r="D273" s="24" t="s">
        <v>37</v>
      </c>
      <c r="E273" s="27" t="s">
        <v>894</v>
      </c>
      <c r="F273" s="32" t="s">
        <v>895</v>
      </c>
      <c r="G273" s="17" t="s">
        <v>40</v>
      </c>
      <c r="H273" s="34">
        <v>4253</v>
      </c>
      <c r="I273" s="41"/>
      <c r="J273" s="43">
        <f>H273*0.16</f>
        <v>680.48</v>
      </c>
      <c r="K273" s="41"/>
      <c r="L273" s="41"/>
      <c r="M273" s="39">
        <f>J273+K273+L273</f>
        <v>680.48</v>
      </c>
      <c r="N273" s="41"/>
      <c r="O273" s="41"/>
      <c r="P273" s="41"/>
      <c r="Q273" s="39"/>
      <c r="R273" s="39"/>
      <c r="S273" s="53">
        <v>1</v>
      </c>
      <c r="T273" s="18">
        <f>M273+Q273</f>
        <v>680.48</v>
      </c>
      <c r="U273" s="56" t="s">
        <v>41</v>
      </c>
      <c r="V273" s="55">
        <f>(MID(U273,8,4)-LEFT(U273,4))*12+RIGHT(U273,2)-MID(U273,5,2)+1</f>
        <v>23</v>
      </c>
    </row>
    <row r="274" ht="24.9" customHeight="1" spans="1:22">
      <c r="A274" s="12">
        <v>269</v>
      </c>
      <c r="B274" s="22"/>
      <c r="C274" s="90" t="s">
        <v>896</v>
      </c>
      <c r="D274" s="90" t="s">
        <v>30</v>
      </c>
      <c r="E274" s="91" t="s">
        <v>897</v>
      </c>
      <c r="F274" s="32" t="s">
        <v>898</v>
      </c>
      <c r="G274" s="17" t="s">
        <v>40</v>
      </c>
      <c r="H274" s="34">
        <v>4253</v>
      </c>
      <c r="I274" s="41"/>
      <c r="J274" s="43">
        <f>H274*0.16</f>
        <v>680.48</v>
      </c>
      <c r="K274" s="41"/>
      <c r="L274" s="41"/>
      <c r="M274" s="39">
        <f>J274+K274+L274</f>
        <v>680.48</v>
      </c>
      <c r="N274" s="41"/>
      <c r="O274" s="41"/>
      <c r="P274" s="41"/>
      <c r="Q274" s="39"/>
      <c r="R274" s="39"/>
      <c r="S274" s="53">
        <v>1</v>
      </c>
      <c r="T274" s="18">
        <f>M274+Q274</f>
        <v>680.48</v>
      </c>
      <c r="U274" s="56" t="s">
        <v>216</v>
      </c>
      <c r="V274" s="55">
        <f>(MID(U274,8,4)-LEFT(U274,4))*12+RIGHT(U274,2)-MID(U274,5,2)+1</f>
        <v>6</v>
      </c>
    </row>
    <row r="275" ht="24.9" customHeight="1" spans="1:22">
      <c r="A275" s="12">
        <v>270</v>
      </c>
      <c r="B275" s="22"/>
      <c r="C275" s="90" t="s">
        <v>899</v>
      </c>
      <c r="D275" s="90" t="s">
        <v>30</v>
      </c>
      <c r="E275" s="91" t="s">
        <v>900</v>
      </c>
      <c r="F275" s="32" t="s">
        <v>901</v>
      </c>
      <c r="G275" s="17" t="s">
        <v>40</v>
      </c>
      <c r="H275" s="34">
        <v>4253</v>
      </c>
      <c r="I275" s="41"/>
      <c r="J275" s="43">
        <f>H275*0.16</f>
        <v>680.48</v>
      </c>
      <c r="K275" s="41"/>
      <c r="L275" s="41"/>
      <c r="M275" s="39">
        <f>J275+K275+L275</f>
        <v>680.48</v>
      </c>
      <c r="N275" s="41"/>
      <c r="O275" s="41"/>
      <c r="P275" s="41"/>
      <c r="Q275" s="39"/>
      <c r="R275" s="39"/>
      <c r="S275" s="53">
        <v>1</v>
      </c>
      <c r="T275" s="18">
        <f>M275+Q275</f>
        <v>680.48</v>
      </c>
      <c r="U275" s="56" t="s">
        <v>390</v>
      </c>
      <c r="V275" s="55">
        <f>(MID(U275,8,4)-LEFT(U275,4))*12+RIGHT(U275,2)-MID(U275,5,2)+1</f>
        <v>4</v>
      </c>
    </row>
    <row r="276" ht="24.9" customHeight="1" spans="1:22">
      <c r="A276" s="12">
        <v>271</v>
      </c>
      <c r="B276" s="22"/>
      <c r="C276" s="90" t="s">
        <v>902</v>
      </c>
      <c r="D276" s="90" t="s">
        <v>30</v>
      </c>
      <c r="E276" s="91" t="s">
        <v>903</v>
      </c>
      <c r="F276" s="32" t="s">
        <v>904</v>
      </c>
      <c r="G276" s="17" t="s">
        <v>40</v>
      </c>
      <c r="H276" s="34">
        <v>4253</v>
      </c>
      <c r="I276" s="41"/>
      <c r="J276" s="43">
        <f>H276*0.16</f>
        <v>680.48</v>
      </c>
      <c r="K276" s="41"/>
      <c r="L276" s="41"/>
      <c r="M276" s="39">
        <f>J276+K276+L276</f>
        <v>680.48</v>
      </c>
      <c r="N276" s="41"/>
      <c r="O276" s="41"/>
      <c r="P276" s="41"/>
      <c r="Q276" s="39"/>
      <c r="R276" s="39"/>
      <c r="S276" s="53">
        <v>1</v>
      </c>
      <c r="T276" s="18">
        <f>M276+Q276</f>
        <v>680.48</v>
      </c>
      <c r="U276" s="56" t="s">
        <v>390</v>
      </c>
      <c r="V276" s="55">
        <f>(MID(U276,8,4)-LEFT(U276,4))*12+RIGHT(U276,2)-MID(U276,5,2)+1</f>
        <v>4</v>
      </c>
    </row>
    <row r="277" ht="24.9" customHeight="1" spans="1:22">
      <c r="A277" s="12">
        <v>272</v>
      </c>
      <c r="B277" s="22"/>
      <c r="C277" s="90" t="s">
        <v>905</v>
      </c>
      <c r="D277" s="90" t="s">
        <v>30</v>
      </c>
      <c r="E277" s="91" t="s">
        <v>906</v>
      </c>
      <c r="F277" s="32" t="s">
        <v>907</v>
      </c>
      <c r="G277" s="17" t="s">
        <v>40</v>
      </c>
      <c r="H277" s="34">
        <v>4253</v>
      </c>
      <c r="I277" s="41"/>
      <c r="J277" s="43">
        <f>H277*0.16</f>
        <v>680.48</v>
      </c>
      <c r="K277" s="41"/>
      <c r="L277" s="41"/>
      <c r="M277" s="39">
        <f>J277+K277+L277</f>
        <v>680.48</v>
      </c>
      <c r="N277" s="41"/>
      <c r="O277" s="41"/>
      <c r="P277" s="41"/>
      <c r="Q277" s="39"/>
      <c r="R277" s="39"/>
      <c r="S277" s="53">
        <v>1</v>
      </c>
      <c r="T277" s="18">
        <f>M277+Q277</f>
        <v>680.48</v>
      </c>
      <c r="U277" s="56" t="s">
        <v>390</v>
      </c>
      <c r="V277" s="55">
        <f>(MID(U277,8,4)-LEFT(U277,4))*12+RIGHT(U277,2)-MID(U277,5,2)+1</f>
        <v>4</v>
      </c>
    </row>
    <row r="278" ht="24.9" customHeight="1" spans="1:22">
      <c r="A278" s="12">
        <v>273</v>
      </c>
      <c r="B278" s="22"/>
      <c r="C278" s="90" t="s">
        <v>908</v>
      </c>
      <c r="D278" s="90" t="s">
        <v>37</v>
      </c>
      <c r="E278" s="91" t="s">
        <v>909</v>
      </c>
      <c r="F278" s="32" t="s">
        <v>910</v>
      </c>
      <c r="G278" s="17" t="s">
        <v>40</v>
      </c>
      <c r="H278" s="34">
        <v>4253</v>
      </c>
      <c r="I278" s="41"/>
      <c r="J278" s="43">
        <f>H278*0.16</f>
        <v>680.48</v>
      </c>
      <c r="K278" s="41"/>
      <c r="L278" s="41"/>
      <c r="M278" s="39">
        <f>J278+K278+L278</f>
        <v>680.48</v>
      </c>
      <c r="N278" s="41"/>
      <c r="O278" s="41"/>
      <c r="P278" s="41"/>
      <c r="Q278" s="39"/>
      <c r="R278" s="39"/>
      <c r="S278" s="53">
        <v>1</v>
      </c>
      <c r="T278" s="18">
        <f>M278+Q278</f>
        <v>680.48</v>
      </c>
      <c r="U278" s="56" t="s">
        <v>390</v>
      </c>
      <c r="V278" s="55">
        <f>(MID(U278,8,4)-LEFT(U278,4))*12+RIGHT(U278,2)-MID(U278,5,2)+1</f>
        <v>4</v>
      </c>
    </row>
    <row r="279" ht="24.9" customHeight="1" spans="1:22">
      <c r="A279" s="12">
        <v>274</v>
      </c>
      <c r="B279" s="22"/>
      <c r="C279" s="90" t="s">
        <v>911</v>
      </c>
      <c r="D279" s="90" t="s">
        <v>30</v>
      </c>
      <c r="E279" s="91" t="s">
        <v>912</v>
      </c>
      <c r="F279" s="15" t="s">
        <v>913</v>
      </c>
      <c r="G279" s="17" t="s">
        <v>40</v>
      </c>
      <c r="H279" s="34">
        <v>4253</v>
      </c>
      <c r="I279" s="41"/>
      <c r="J279" s="43">
        <f>H279*0.16</f>
        <v>680.48</v>
      </c>
      <c r="K279" s="41"/>
      <c r="L279" s="41"/>
      <c r="M279" s="39">
        <f>J279+K279+L279</f>
        <v>680.48</v>
      </c>
      <c r="N279" s="41"/>
      <c r="O279" s="41"/>
      <c r="P279" s="41"/>
      <c r="Q279" s="39"/>
      <c r="R279" s="39"/>
      <c r="S279" s="53">
        <v>1</v>
      </c>
      <c r="T279" s="18">
        <f>M279+Q279</f>
        <v>680.48</v>
      </c>
      <c r="U279" s="56" t="s">
        <v>229</v>
      </c>
      <c r="V279" s="55">
        <f>(MID(U279,8,4)-LEFT(U279,4))*12+RIGHT(U279,2)-MID(U279,5,2)+1</f>
        <v>3</v>
      </c>
    </row>
    <row r="280" ht="24.9" customHeight="1" spans="1:22">
      <c r="A280" s="12">
        <v>275</v>
      </c>
      <c r="B280" s="22"/>
      <c r="C280" s="90" t="s">
        <v>914</v>
      </c>
      <c r="D280" s="90" t="s">
        <v>30</v>
      </c>
      <c r="E280" s="91" t="s">
        <v>915</v>
      </c>
      <c r="F280" s="15" t="s">
        <v>916</v>
      </c>
      <c r="G280" s="17" t="s">
        <v>40</v>
      </c>
      <c r="H280" s="34">
        <v>4253</v>
      </c>
      <c r="I280" s="41"/>
      <c r="J280" s="43">
        <f>H280*0.16</f>
        <v>680.48</v>
      </c>
      <c r="K280" s="41"/>
      <c r="L280" s="41"/>
      <c r="M280" s="39">
        <f>J280+K280+L280</f>
        <v>680.48</v>
      </c>
      <c r="N280" s="41"/>
      <c r="O280" s="41"/>
      <c r="P280" s="41"/>
      <c r="Q280" s="39"/>
      <c r="R280" s="39"/>
      <c r="S280" s="53">
        <v>1</v>
      </c>
      <c r="T280" s="18">
        <f>M280+Q280</f>
        <v>680.48</v>
      </c>
      <c r="U280" s="56" t="s">
        <v>917</v>
      </c>
      <c r="V280" s="55">
        <f>(MID(U280,8,4)-LEFT(U280,4))*12+RIGHT(U280,2)-MID(U280,5,2)+1-48</f>
        <v>9</v>
      </c>
    </row>
    <row r="281" ht="24.9" customHeight="1" spans="1:22">
      <c r="A281" s="12">
        <v>276</v>
      </c>
      <c r="B281" s="22"/>
      <c r="C281" s="90" t="s">
        <v>918</v>
      </c>
      <c r="D281" s="90" t="s">
        <v>30</v>
      </c>
      <c r="E281" s="91" t="s">
        <v>544</v>
      </c>
      <c r="F281" s="15" t="s">
        <v>919</v>
      </c>
      <c r="G281" s="17" t="s">
        <v>40</v>
      </c>
      <c r="H281" s="34">
        <v>4253</v>
      </c>
      <c r="I281" s="41"/>
      <c r="J281" s="43">
        <f>H281*0.16</f>
        <v>680.48</v>
      </c>
      <c r="K281" s="41"/>
      <c r="L281" s="41"/>
      <c r="M281" s="39">
        <f>J281+K281+L281</f>
        <v>680.48</v>
      </c>
      <c r="N281" s="41"/>
      <c r="O281" s="41"/>
      <c r="P281" s="41"/>
      <c r="Q281" s="39"/>
      <c r="R281" s="39"/>
      <c r="S281" s="53">
        <v>1</v>
      </c>
      <c r="T281" s="18">
        <f>M281+Q281</f>
        <v>680.48</v>
      </c>
      <c r="U281" s="56" t="s">
        <v>56</v>
      </c>
      <c r="V281" s="55">
        <f t="shared" ref="V281:V284" si="35">(MID(U281,8,4)-LEFT(U281,4))*12+RIGHT(U281,2)-MID(U281,5,2)+1</f>
        <v>2</v>
      </c>
    </row>
    <row r="282" ht="24.9" customHeight="1" spans="1:22">
      <c r="A282" s="12">
        <v>277</v>
      </c>
      <c r="B282" s="22"/>
      <c r="C282" s="90" t="s">
        <v>920</v>
      </c>
      <c r="D282" s="90" t="s">
        <v>30</v>
      </c>
      <c r="E282" s="91" t="s">
        <v>921</v>
      </c>
      <c r="F282" s="15" t="s">
        <v>922</v>
      </c>
      <c r="G282" s="17" t="s">
        <v>40</v>
      </c>
      <c r="H282" s="34">
        <v>4253</v>
      </c>
      <c r="I282" s="41"/>
      <c r="J282" s="43">
        <f>H282*0.16</f>
        <v>680.48</v>
      </c>
      <c r="K282" s="41"/>
      <c r="L282" s="41"/>
      <c r="M282" s="39">
        <f>J282+K282+L282</f>
        <v>680.48</v>
      </c>
      <c r="N282" s="41"/>
      <c r="O282" s="41"/>
      <c r="P282" s="41"/>
      <c r="Q282" s="39"/>
      <c r="R282" s="39"/>
      <c r="S282" s="53">
        <v>1</v>
      </c>
      <c r="T282" s="18">
        <f>M282+Q282</f>
        <v>680.48</v>
      </c>
      <c r="U282" s="56" t="s">
        <v>56</v>
      </c>
      <c r="V282" s="55">
        <f>(MID(U282,8,4)-LEFT(U282,4))*12+RIGHT(U282,2)-MID(U282,5,2)+1</f>
        <v>2</v>
      </c>
    </row>
    <row r="283" ht="24.9" customHeight="1" spans="1:22">
      <c r="A283" s="12">
        <v>278</v>
      </c>
      <c r="B283" s="22"/>
      <c r="C283" s="90" t="s">
        <v>923</v>
      </c>
      <c r="D283" s="90" t="s">
        <v>37</v>
      </c>
      <c r="E283" s="91" t="s">
        <v>924</v>
      </c>
      <c r="F283" s="15" t="s">
        <v>925</v>
      </c>
      <c r="G283" s="17" t="s">
        <v>40</v>
      </c>
      <c r="H283" s="34">
        <v>4253</v>
      </c>
      <c r="I283" s="41"/>
      <c r="J283" s="43">
        <f>H283*0.16</f>
        <v>680.48</v>
      </c>
      <c r="K283" s="41"/>
      <c r="L283" s="41"/>
      <c r="M283" s="39">
        <f>J283+K283+L283</f>
        <v>680.48</v>
      </c>
      <c r="N283" s="41"/>
      <c r="O283" s="41"/>
      <c r="P283" s="41"/>
      <c r="Q283" s="39"/>
      <c r="R283" s="39"/>
      <c r="S283" s="53">
        <v>1</v>
      </c>
      <c r="T283" s="18">
        <f>M283+Q283</f>
        <v>680.48</v>
      </c>
      <c r="U283" s="56" t="s">
        <v>56</v>
      </c>
      <c r="V283" s="55">
        <f>(MID(U283,8,4)-LEFT(U283,4))*12+RIGHT(U283,2)-MID(U283,5,2)+1</f>
        <v>2</v>
      </c>
    </row>
    <row r="284" ht="24.9" customHeight="1" spans="1:22">
      <c r="A284" s="12">
        <v>279</v>
      </c>
      <c r="B284" s="22"/>
      <c r="C284" s="90" t="s">
        <v>926</v>
      </c>
      <c r="D284" s="90" t="s">
        <v>30</v>
      </c>
      <c r="E284" s="91" t="s">
        <v>927</v>
      </c>
      <c r="F284" s="15" t="s">
        <v>928</v>
      </c>
      <c r="G284" s="17" t="s">
        <v>40</v>
      </c>
      <c r="H284" s="34">
        <v>6667</v>
      </c>
      <c r="I284" s="41"/>
      <c r="J284" s="43">
        <f>H284*0.16</f>
        <v>1066.72</v>
      </c>
      <c r="K284" s="41"/>
      <c r="L284" s="41"/>
      <c r="M284" s="39">
        <f>J284+K284+L284</f>
        <v>1066.72</v>
      </c>
      <c r="N284" s="41"/>
      <c r="O284" s="41"/>
      <c r="P284" s="41"/>
      <c r="Q284" s="39"/>
      <c r="R284" s="39"/>
      <c r="S284" s="53">
        <v>1</v>
      </c>
      <c r="T284" s="18">
        <f>M284+Q284</f>
        <v>1066.72</v>
      </c>
      <c r="U284" s="56" t="s">
        <v>318</v>
      </c>
      <c r="V284" s="55">
        <f>(MID(U284,8,4)-LEFT(U284,4))*12+RIGHT(U284,2)-MID(U284,5,2)+1</f>
        <v>13</v>
      </c>
    </row>
    <row r="285" ht="24.9" customHeight="1" spans="1:22">
      <c r="A285" s="12">
        <v>280</v>
      </c>
      <c r="B285" s="22"/>
      <c r="C285" s="90" t="s">
        <v>929</v>
      </c>
      <c r="D285" s="90" t="s">
        <v>37</v>
      </c>
      <c r="E285" s="91" t="s">
        <v>930</v>
      </c>
      <c r="F285" s="15" t="s">
        <v>931</v>
      </c>
      <c r="G285" s="17" t="s">
        <v>40</v>
      </c>
      <c r="H285" s="34">
        <v>4400</v>
      </c>
      <c r="I285" s="41"/>
      <c r="J285" s="43">
        <f>H285*0.16</f>
        <v>704</v>
      </c>
      <c r="K285" s="41"/>
      <c r="L285" s="41"/>
      <c r="M285" s="39">
        <f>J285+K285+L285</f>
        <v>704</v>
      </c>
      <c r="N285" s="41"/>
      <c r="O285" s="41"/>
      <c r="P285" s="41"/>
      <c r="Q285" s="39"/>
      <c r="R285" s="39"/>
      <c r="S285" s="53">
        <v>1</v>
      </c>
      <c r="T285" s="18">
        <f>M285+Q285</f>
        <v>704</v>
      </c>
      <c r="U285" s="56" t="s">
        <v>932</v>
      </c>
      <c r="V285" s="55">
        <f>(MID(U285,8,4)-LEFT(U285,4))*12+RIGHT(U285,2)-MID(U285,5,2)+1-47</f>
        <v>3</v>
      </c>
    </row>
    <row r="286" ht="24.9" customHeight="1" spans="1:22">
      <c r="A286" s="12">
        <v>281</v>
      </c>
      <c r="B286" s="22"/>
      <c r="C286" s="90" t="s">
        <v>933</v>
      </c>
      <c r="D286" s="90" t="s">
        <v>30</v>
      </c>
      <c r="E286" s="91" t="s">
        <v>934</v>
      </c>
      <c r="F286" s="15" t="s">
        <v>935</v>
      </c>
      <c r="G286" s="17" t="s">
        <v>40</v>
      </c>
      <c r="H286" s="34">
        <v>4253</v>
      </c>
      <c r="I286" s="41"/>
      <c r="J286" s="43">
        <f>H286*0.16</f>
        <v>680.48</v>
      </c>
      <c r="K286" s="41"/>
      <c r="L286" s="41"/>
      <c r="M286" s="39">
        <f>J286+K286+L286</f>
        <v>680.48</v>
      </c>
      <c r="N286" s="41"/>
      <c r="O286" s="41"/>
      <c r="P286" s="41"/>
      <c r="Q286" s="39"/>
      <c r="R286" s="39"/>
      <c r="S286" s="53">
        <v>1</v>
      </c>
      <c r="T286" s="18">
        <f>M286+Q286</f>
        <v>680.48</v>
      </c>
      <c r="U286" s="56" t="s">
        <v>56</v>
      </c>
      <c r="V286" s="55">
        <f t="shared" ref="V286:V289" si="36">(MID(U286,8,4)-LEFT(U286,4))*12+RIGHT(U286,2)-MID(U286,5,2)+1</f>
        <v>2</v>
      </c>
    </row>
    <row r="287" ht="24.9" customHeight="1" spans="1:22">
      <c r="A287" s="12">
        <v>282</v>
      </c>
      <c r="B287" s="22"/>
      <c r="C287" s="14" t="s">
        <v>936</v>
      </c>
      <c r="D287" s="14" t="s">
        <v>30</v>
      </c>
      <c r="E287" s="91" t="s">
        <v>937</v>
      </c>
      <c r="F287" s="15" t="s">
        <v>938</v>
      </c>
      <c r="G287" s="17" t="s">
        <v>40</v>
      </c>
      <c r="H287" s="34">
        <v>4253</v>
      </c>
      <c r="I287" s="41"/>
      <c r="J287" s="43">
        <f>H287*0.16</f>
        <v>680.48</v>
      </c>
      <c r="K287" s="41"/>
      <c r="L287" s="41"/>
      <c r="M287" s="39">
        <f>J287+K287+L287</f>
        <v>680.48</v>
      </c>
      <c r="N287" s="41"/>
      <c r="O287" s="41"/>
      <c r="P287" s="41"/>
      <c r="Q287" s="39"/>
      <c r="R287" s="39"/>
      <c r="S287" s="53">
        <v>1</v>
      </c>
      <c r="T287" s="18">
        <f>M287+Q287</f>
        <v>680.48</v>
      </c>
      <c r="U287" s="56" t="s">
        <v>239</v>
      </c>
      <c r="V287" s="55">
        <f>(MID(U287,8,4)-LEFT(U287,4))*12+RIGHT(U287,2)-MID(U287,5,2)+1</f>
        <v>1</v>
      </c>
    </row>
    <row r="288" ht="24.9" customHeight="1" spans="1:22">
      <c r="A288" s="12">
        <v>283</v>
      </c>
      <c r="B288" s="22"/>
      <c r="C288" s="14" t="s">
        <v>939</v>
      </c>
      <c r="D288" s="14" t="s">
        <v>30</v>
      </c>
      <c r="E288" s="91" t="s">
        <v>940</v>
      </c>
      <c r="F288" s="15" t="s">
        <v>941</v>
      </c>
      <c r="G288" s="17" t="s">
        <v>40</v>
      </c>
      <c r="H288" s="34">
        <v>4253</v>
      </c>
      <c r="I288" s="41"/>
      <c r="J288" s="43">
        <f>H288*0.16</f>
        <v>680.48</v>
      </c>
      <c r="K288" s="41"/>
      <c r="L288" s="41"/>
      <c r="M288" s="39">
        <f>J288+K288+L288</f>
        <v>680.48</v>
      </c>
      <c r="N288" s="41"/>
      <c r="O288" s="41"/>
      <c r="P288" s="41"/>
      <c r="Q288" s="39"/>
      <c r="R288" s="39"/>
      <c r="S288" s="53">
        <v>1</v>
      </c>
      <c r="T288" s="18">
        <f>M288+Q288</f>
        <v>680.48</v>
      </c>
      <c r="U288" s="56" t="s">
        <v>239</v>
      </c>
      <c r="V288" s="55">
        <f>(MID(U288,8,4)-LEFT(U288,4))*12+RIGHT(U288,2)-MID(U288,5,2)+1</f>
        <v>1</v>
      </c>
    </row>
    <row r="289" ht="24.9" customHeight="1" spans="1:22">
      <c r="A289" s="12">
        <v>284</v>
      </c>
      <c r="B289" s="22"/>
      <c r="C289" s="14" t="s">
        <v>942</v>
      </c>
      <c r="D289" s="14" t="s">
        <v>30</v>
      </c>
      <c r="E289" s="91" t="s">
        <v>943</v>
      </c>
      <c r="F289" s="15" t="s">
        <v>944</v>
      </c>
      <c r="G289" s="17" t="s">
        <v>33</v>
      </c>
      <c r="H289" s="18">
        <v>4253</v>
      </c>
      <c r="I289" s="18">
        <v>7089</v>
      </c>
      <c r="J289" s="18">
        <f>H289*0.16</f>
        <v>680.48</v>
      </c>
      <c r="K289" s="18">
        <f>I289*0.09</f>
        <v>638.01</v>
      </c>
      <c r="L289" s="18">
        <f>ROUND(H289*0.005,2)</f>
        <v>21.27</v>
      </c>
      <c r="M289" s="39">
        <f>J289+K289+L289</f>
        <v>1339.76</v>
      </c>
      <c r="N289" s="18">
        <f>H289*0.08</f>
        <v>340.24</v>
      </c>
      <c r="O289" s="18">
        <f>I289*0.02</f>
        <v>141.78</v>
      </c>
      <c r="P289" s="18">
        <f>L289</f>
        <v>21.27</v>
      </c>
      <c r="Q289" s="39">
        <f>N289+O289+P289</f>
        <v>503.29</v>
      </c>
      <c r="R289" s="39"/>
      <c r="S289" s="53">
        <v>1</v>
      </c>
      <c r="T289" s="18">
        <f>M289+Q289</f>
        <v>1843.05</v>
      </c>
      <c r="U289" s="56" t="s">
        <v>390</v>
      </c>
      <c r="V289" s="55">
        <f>(MID(U289,8,4)-LEFT(U289,4))*12+RIGHT(U289,2)-MID(U289,5,2)+1</f>
        <v>4</v>
      </c>
    </row>
    <row r="290" ht="24.9" customHeight="1" spans="1:22">
      <c r="A290" s="12">
        <v>285</v>
      </c>
      <c r="B290" s="19" t="s">
        <v>945</v>
      </c>
      <c r="C290" s="20" t="s">
        <v>946</v>
      </c>
      <c r="D290" s="24" t="s">
        <v>30</v>
      </c>
      <c r="E290" s="27" t="s">
        <v>947</v>
      </c>
      <c r="F290" s="21" t="s">
        <v>948</v>
      </c>
      <c r="G290" s="17" t="s">
        <v>40</v>
      </c>
      <c r="H290" s="34">
        <v>5941</v>
      </c>
      <c r="I290" s="41"/>
      <c r="J290" s="18">
        <f>H290*0.16</f>
        <v>950.56</v>
      </c>
      <c r="K290" s="41"/>
      <c r="L290" s="41"/>
      <c r="M290" s="39">
        <f>J290+K290+L290</f>
        <v>950.56</v>
      </c>
      <c r="N290" s="41"/>
      <c r="O290" s="41"/>
      <c r="P290" s="41"/>
      <c r="Q290" s="39"/>
      <c r="R290" s="39"/>
      <c r="S290" s="53">
        <v>1</v>
      </c>
      <c r="T290" s="18">
        <f>M290+Q290</f>
        <v>950.56</v>
      </c>
      <c r="U290" s="56" t="s">
        <v>202</v>
      </c>
      <c r="V290" s="55">
        <f t="shared" ref="V290:V292" si="37">(MID(U290,8,4)-LEFT(U290,4))*12+RIGHT(U290,2)-MID(U290,5,2)+1-1</f>
        <v>29</v>
      </c>
    </row>
    <row r="291" ht="24.9" customHeight="1" spans="1:22">
      <c r="A291" s="12">
        <v>286</v>
      </c>
      <c r="B291" s="22"/>
      <c r="C291" s="20" t="s">
        <v>949</v>
      </c>
      <c r="D291" s="20" t="s">
        <v>30</v>
      </c>
      <c r="E291" s="27" t="s">
        <v>950</v>
      </c>
      <c r="F291" s="21" t="s">
        <v>951</v>
      </c>
      <c r="G291" s="17" t="s">
        <v>40</v>
      </c>
      <c r="H291" s="34">
        <v>6319</v>
      </c>
      <c r="I291" s="41"/>
      <c r="J291" s="18">
        <f>H291*0.16</f>
        <v>1011.04</v>
      </c>
      <c r="K291" s="41"/>
      <c r="L291" s="41"/>
      <c r="M291" s="39">
        <f>J291+K291+L291</f>
        <v>1011.04</v>
      </c>
      <c r="N291" s="41"/>
      <c r="O291" s="41"/>
      <c r="P291" s="41"/>
      <c r="Q291" s="39"/>
      <c r="R291" s="39"/>
      <c r="S291" s="53">
        <v>1</v>
      </c>
      <c r="T291" s="18">
        <f>M291+Q291</f>
        <v>1011.04</v>
      </c>
      <c r="U291" s="56" t="s">
        <v>202</v>
      </c>
      <c r="V291" s="55">
        <f>(MID(U291,8,4)-LEFT(U291,4))*12+RIGHT(U291,2)-MID(U291,5,2)+1-1</f>
        <v>29</v>
      </c>
    </row>
    <row r="292" ht="24.9" customHeight="1" spans="1:22">
      <c r="A292" s="12">
        <v>287</v>
      </c>
      <c r="B292" s="22"/>
      <c r="C292" s="20" t="s">
        <v>952</v>
      </c>
      <c r="D292" s="24" t="s">
        <v>30</v>
      </c>
      <c r="E292" s="27" t="s">
        <v>953</v>
      </c>
      <c r="F292" s="21" t="s">
        <v>954</v>
      </c>
      <c r="G292" s="17" t="s">
        <v>40</v>
      </c>
      <c r="H292" s="34">
        <v>7089</v>
      </c>
      <c r="I292" s="41"/>
      <c r="J292" s="18">
        <f>H292*0.16</f>
        <v>1134.24</v>
      </c>
      <c r="K292" s="41"/>
      <c r="L292" s="41"/>
      <c r="M292" s="39">
        <f>J292+K292+L292</f>
        <v>1134.24</v>
      </c>
      <c r="N292" s="41"/>
      <c r="O292" s="41"/>
      <c r="P292" s="41"/>
      <c r="Q292" s="39"/>
      <c r="R292" s="39"/>
      <c r="S292" s="53">
        <v>1</v>
      </c>
      <c r="T292" s="18">
        <f>M292+Q292</f>
        <v>1134.24</v>
      </c>
      <c r="U292" s="56" t="s">
        <v>202</v>
      </c>
      <c r="V292" s="55">
        <f>(MID(U292,8,4)-LEFT(U292,4))*12+RIGHT(U292,2)-MID(U292,5,2)+1-1</f>
        <v>29</v>
      </c>
    </row>
    <row r="293" ht="24.9" customHeight="1" spans="1:22">
      <c r="A293" s="12">
        <v>288</v>
      </c>
      <c r="B293" s="22"/>
      <c r="C293" s="20" t="s">
        <v>955</v>
      </c>
      <c r="D293" s="24" t="s">
        <v>30</v>
      </c>
      <c r="E293" s="27" t="s">
        <v>956</v>
      </c>
      <c r="F293" s="21" t="s">
        <v>957</v>
      </c>
      <c r="G293" s="17" t="s">
        <v>40</v>
      </c>
      <c r="H293" s="34">
        <v>6298</v>
      </c>
      <c r="I293" s="41"/>
      <c r="J293" s="18">
        <f>H293*0.16</f>
        <v>1007.68</v>
      </c>
      <c r="K293" s="41"/>
      <c r="L293" s="41"/>
      <c r="M293" s="39">
        <f>J293+K293+L293</f>
        <v>1007.68</v>
      </c>
      <c r="N293" s="41"/>
      <c r="O293" s="41"/>
      <c r="P293" s="41"/>
      <c r="Q293" s="39"/>
      <c r="R293" s="39"/>
      <c r="S293" s="53">
        <v>1</v>
      </c>
      <c r="T293" s="18">
        <f>M293+Q293</f>
        <v>1007.68</v>
      </c>
      <c r="U293" s="56" t="s">
        <v>112</v>
      </c>
      <c r="V293" s="55">
        <f t="shared" ref="V293:V298" si="38">(MID(U293,8,4)-LEFT(U293,4))*12+RIGHT(U293,2)-MID(U293,5,2)+1</f>
        <v>16</v>
      </c>
    </row>
    <row r="294" ht="24.9" customHeight="1" spans="1:22">
      <c r="A294" s="12">
        <v>289</v>
      </c>
      <c r="B294" s="22"/>
      <c r="C294" s="20" t="s">
        <v>958</v>
      </c>
      <c r="D294" s="24" t="s">
        <v>30</v>
      </c>
      <c r="E294" s="27" t="s">
        <v>959</v>
      </c>
      <c r="F294" s="21" t="s">
        <v>960</v>
      </c>
      <c r="G294" s="17" t="s">
        <v>40</v>
      </c>
      <c r="H294" s="34">
        <v>6304</v>
      </c>
      <c r="I294" s="41"/>
      <c r="J294" s="18">
        <f>H294*0.16</f>
        <v>1008.64</v>
      </c>
      <c r="K294" s="41"/>
      <c r="L294" s="41"/>
      <c r="M294" s="39">
        <f>J294+K294+L294</f>
        <v>1008.64</v>
      </c>
      <c r="N294" s="41"/>
      <c r="O294" s="41"/>
      <c r="P294" s="41"/>
      <c r="Q294" s="39"/>
      <c r="R294" s="39"/>
      <c r="S294" s="53">
        <v>1</v>
      </c>
      <c r="T294" s="18">
        <f>M294+Q294</f>
        <v>1008.64</v>
      </c>
      <c r="U294" s="56" t="s">
        <v>45</v>
      </c>
      <c r="V294" s="55">
        <f>(MID(U294,8,4)-LEFT(U294,4))*12+RIGHT(U294,2)-MID(U294,5,2)+1</f>
        <v>15</v>
      </c>
    </row>
    <row r="295" ht="24.9" customHeight="1" spans="1:22">
      <c r="A295" s="12">
        <v>290</v>
      </c>
      <c r="B295" s="19" t="s">
        <v>961</v>
      </c>
      <c r="C295" s="20" t="s">
        <v>962</v>
      </c>
      <c r="D295" s="24" t="s">
        <v>30</v>
      </c>
      <c r="E295" s="27" t="s">
        <v>963</v>
      </c>
      <c r="F295" s="15" t="s">
        <v>964</v>
      </c>
      <c r="G295" s="17" t="s">
        <v>40</v>
      </c>
      <c r="H295" s="25">
        <v>4253</v>
      </c>
      <c r="I295" s="41"/>
      <c r="J295" s="18">
        <f>H295*0.16</f>
        <v>680.48</v>
      </c>
      <c r="K295" s="41"/>
      <c r="L295" s="41"/>
      <c r="M295" s="39">
        <f>J295+K295+L295</f>
        <v>680.48</v>
      </c>
      <c r="N295" s="41"/>
      <c r="O295" s="41"/>
      <c r="P295" s="41"/>
      <c r="Q295" s="39"/>
      <c r="R295" s="39"/>
      <c r="S295" s="53">
        <v>1</v>
      </c>
      <c r="T295" s="18">
        <f>M295+Q295</f>
        <v>680.48</v>
      </c>
      <c r="U295" s="56" t="s">
        <v>94</v>
      </c>
      <c r="V295" s="55">
        <f>(MID(U295,8,4)-LEFT(U295,4))*12+RIGHT(U295,2)-MID(U295,5,2)+1</f>
        <v>28</v>
      </c>
    </row>
    <row r="296" ht="24.9" customHeight="1" spans="1:22">
      <c r="A296" s="12">
        <v>291</v>
      </c>
      <c r="B296" s="22"/>
      <c r="C296" s="20" t="s">
        <v>965</v>
      </c>
      <c r="D296" s="20" t="s">
        <v>37</v>
      </c>
      <c r="E296" s="27" t="s">
        <v>966</v>
      </c>
      <c r="F296" s="15" t="s">
        <v>967</v>
      </c>
      <c r="G296" s="17" t="s">
        <v>40</v>
      </c>
      <c r="H296" s="25">
        <v>4253</v>
      </c>
      <c r="I296" s="41"/>
      <c r="J296" s="18">
        <f>H296*0.16</f>
        <v>680.48</v>
      </c>
      <c r="K296" s="41"/>
      <c r="L296" s="41"/>
      <c r="M296" s="39">
        <f>J296+K296+L296</f>
        <v>680.48</v>
      </c>
      <c r="N296" s="41"/>
      <c r="O296" s="41"/>
      <c r="P296" s="41"/>
      <c r="Q296" s="39"/>
      <c r="R296" s="39"/>
      <c r="S296" s="53">
        <v>1</v>
      </c>
      <c r="T296" s="18">
        <f>M296+Q296</f>
        <v>680.48</v>
      </c>
      <c r="U296" s="56" t="s">
        <v>149</v>
      </c>
      <c r="V296" s="55">
        <f>(MID(U296,8,4)-LEFT(U296,4))*12+RIGHT(U296,2)-MID(U296,5,2)+1</f>
        <v>14</v>
      </c>
    </row>
    <row r="297" ht="24.9" customHeight="1" spans="1:22">
      <c r="A297" s="12">
        <v>292</v>
      </c>
      <c r="B297" s="23"/>
      <c r="C297" s="20" t="s">
        <v>968</v>
      </c>
      <c r="D297" s="20" t="s">
        <v>30</v>
      </c>
      <c r="E297" s="27" t="s">
        <v>969</v>
      </c>
      <c r="F297" s="15" t="s">
        <v>970</v>
      </c>
      <c r="G297" s="17" t="s">
        <v>40</v>
      </c>
      <c r="H297" s="25">
        <v>4253</v>
      </c>
      <c r="I297" s="41"/>
      <c r="J297" s="18">
        <f>H297*0.16</f>
        <v>680.48</v>
      </c>
      <c r="K297" s="41"/>
      <c r="L297" s="41"/>
      <c r="M297" s="39">
        <f>J297+K297+L297</f>
        <v>680.48</v>
      </c>
      <c r="N297" s="41"/>
      <c r="O297" s="41"/>
      <c r="P297" s="41"/>
      <c r="Q297" s="39"/>
      <c r="R297" s="39"/>
      <c r="S297" s="53">
        <v>1</v>
      </c>
      <c r="T297" s="18">
        <f>M297+Q297</f>
        <v>680.48</v>
      </c>
      <c r="U297" s="56" t="s">
        <v>390</v>
      </c>
      <c r="V297" s="55">
        <f>(MID(U297,8,4)-LEFT(U297,4))*12+RIGHT(U297,2)-MID(U297,5,2)+1</f>
        <v>4</v>
      </c>
    </row>
    <row r="298" ht="24.9" customHeight="1" spans="1:22">
      <c r="A298" s="12">
        <v>293</v>
      </c>
      <c r="B298" s="22" t="s">
        <v>971</v>
      </c>
      <c r="C298" s="20" t="s">
        <v>972</v>
      </c>
      <c r="D298" s="20" t="s">
        <v>30</v>
      </c>
      <c r="E298" s="27" t="s">
        <v>973</v>
      </c>
      <c r="F298" s="21" t="s">
        <v>974</v>
      </c>
      <c r="G298" s="17" t="s">
        <v>40</v>
      </c>
      <c r="H298" s="25">
        <v>4253</v>
      </c>
      <c r="I298" s="41"/>
      <c r="J298" s="18">
        <f>H298*0.16</f>
        <v>680.48</v>
      </c>
      <c r="K298" s="41"/>
      <c r="L298" s="41"/>
      <c r="M298" s="39">
        <f>J298+K298+L298</f>
        <v>680.48</v>
      </c>
      <c r="N298" s="41"/>
      <c r="O298" s="41"/>
      <c r="P298" s="41"/>
      <c r="Q298" s="39"/>
      <c r="R298" s="39"/>
      <c r="S298" s="53">
        <v>1</v>
      </c>
      <c r="T298" s="18">
        <f>M298+Q298</f>
        <v>680.48</v>
      </c>
      <c r="U298" s="56" t="s">
        <v>975</v>
      </c>
      <c r="V298" s="55">
        <f>(MID(U298,8,4)-LEFT(U298,4))*12+RIGHT(U298,2)-MID(U298,5,2)+1</f>
        <v>31</v>
      </c>
    </row>
    <row r="299" ht="24.9" customHeight="1" spans="1:22">
      <c r="A299" s="12">
        <v>294</v>
      </c>
      <c r="B299" s="22"/>
      <c r="C299" s="20" t="s">
        <v>976</v>
      </c>
      <c r="D299" s="20" t="s">
        <v>37</v>
      </c>
      <c r="E299" s="27" t="s">
        <v>977</v>
      </c>
      <c r="F299" s="21" t="s">
        <v>978</v>
      </c>
      <c r="G299" s="17" t="s">
        <v>40</v>
      </c>
      <c r="H299" s="25">
        <v>4253</v>
      </c>
      <c r="I299" s="41"/>
      <c r="J299" s="18">
        <f>H299*0.16</f>
        <v>680.48</v>
      </c>
      <c r="K299" s="41"/>
      <c r="L299" s="41"/>
      <c r="M299" s="39">
        <f>J299+K299+L299</f>
        <v>680.48</v>
      </c>
      <c r="N299" s="41"/>
      <c r="O299" s="41"/>
      <c r="P299" s="41"/>
      <c r="Q299" s="39"/>
      <c r="R299" s="39"/>
      <c r="S299" s="53">
        <v>1</v>
      </c>
      <c r="T299" s="18">
        <f>M299+Q299</f>
        <v>680.48</v>
      </c>
      <c r="U299" s="56" t="s">
        <v>174</v>
      </c>
      <c r="V299" s="55">
        <v>23</v>
      </c>
    </row>
    <row r="300" ht="24.9" customHeight="1" spans="1:22">
      <c r="A300" s="12">
        <v>295</v>
      </c>
      <c r="B300" s="19" t="s">
        <v>979</v>
      </c>
      <c r="C300" s="20" t="s">
        <v>980</v>
      </c>
      <c r="D300" s="20" t="s">
        <v>30</v>
      </c>
      <c r="E300" s="27" t="s">
        <v>981</v>
      </c>
      <c r="F300" s="21" t="s">
        <v>982</v>
      </c>
      <c r="G300" s="17" t="s">
        <v>40</v>
      </c>
      <c r="H300" s="25">
        <v>4253</v>
      </c>
      <c r="I300" s="41"/>
      <c r="J300" s="18">
        <f>H300*0.16</f>
        <v>680.48</v>
      </c>
      <c r="K300" s="41"/>
      <c r="L300" s="41"/>
      <c r="M300" s="39">
        <f>J300+K300+L300</f>
        <v>680.48</v>
      </c>
      <c r="N300" s="41"/>
      <c r="O300" s="41"/>
      <c r="P300" s="41"/>
      <c r="Q300" s="39"/>
      <c r="R300" s="39"/>
      <c r="S300" s="53">
        <v>1</v>
      </c>
      <c r="T300" s="18">
        <f>M300+Q300</f>
        <v>680.48</v>
      </c>
      <c r="U300" s="56" t="s">
        <v>94</v>
      </c>
      <c r="V300" s="55">
        <f t="shared" ref="V300:V304" si="39">(MID(U300,8,4)-LEFT(U300,4))*12+RIGHT(U300,2)-MID(U300,5,2)+1</f>
        <v>28</v>
      </c>
    </row>
    <row r="301" ht="24.9" customHeight="1" spans="1:22">
      <c r="A301" s="12">
        <v>296</v>
      </c>
      <c r="B301" s="22"/>
      <c r="C301" s="20" t="s">
        <v>983</v>
      </c>
      <c r="D301" s="24" t="s">
        <v>30</v>
      </c>
      <c r="E301" s="27" t="s">
        <v>984</v>
      </c>
      <c r="F301" s="21" t="s">
        <v>985</v>
      </c>
      <c r="G301" s="17" t="s">
        <v>40</v>
      </c>
      <c r="H301" s="25">
        <v>4253</v>
      </c>
      <c r="I301" s="41"/>
      <c r="J301" s="18">
        <f>H301*0.16</f>
        <v>680.48</v>
      </c>
      <c r="K301" s="41"/>
      <c r="L301" s="41"/>
      <c r="M301" s="39">
        <f>J301+K301+L301</f>
        <v>680.48</v>
      </c>
      <c r="N301" s="41"/>
      <c r="O301" s="41"/>
      <c r="P301" s="41"/>
      <c r="Q301" s="39"/>
      <c r="R301" s="39"/>
      <c r="S301" s="53">
        <v>1</v>
      </c>
      <c r="T301" s="18">
        <f>M301+Q301</f>
        <v>680.48</v>
      </c>
      <c r="U301" s="56" t="s">
        <v>34</v>
      </c>
      <c r="V301" s="55">
        <f>(MID(U301,8,4)-LEFT(U301,4))*12+RIGHT(U301,2)-MID(U301,5,2)+1</f>
        <v>24</v>
      </c>
    </row>
    <row r="302" ht="24.9" customHeight="1" spans="1:22">
      <c r="A302" s="12">
        <v>297</v>
      </c>
      <c r="B302" s="22"/>
      <c r="C302" s="20" t="s">
        <v>986</v>
      </c>
      <c r="D302" s="24" t="s">
        <v>37</v>
      </c>
      <c r="E302" s="27" t="s">
        <v>987</v>
      </c>
      <c r="F302" s="21" t="s">
        <v>988</v>
      </c>
      <c r="G302" s="17" t="s">
        <v>40</v>
      </c>
      <c r="H302" s="25">
        <v>4253</v>
      </c>
      <c r="I302" s="41"/>
      <c r="J302" s="18">
        <f>H302*0.16</f>
        <v>680.48</v>
      </c>
      <c r="K302" s="41"/>
      <c r="L302" s="41"/>
      <c r="M302" s="39">
        <f>J302+K302+L302</f>
        <v>680.48</v>
      </c>
      <c r="N302" s="41"/>
      <c r="O302" s="41"/>
      <c r="P302" s="41"/>
      <c r="Q302" s="39"/>
      <c r="R302" s="39"/>
      <c r="S302" s="53">
        <v>1</v>
      </c>
      <c r="T302" s="18">
        <f>M302+Q302</f>
        <v>680.48</v>
      </c>
      <c r="U302" s="56" t="s">
        <v>190</v>
      </c>
      <c r="V302" s="55">
        <f>(MID(U302,8,4)-LEFT(U302,4))*12+RIGHT(U302,2)-MID(U302,5,2)+1</f>
        <v>11</v>
      </c>
    </row>
    <row r="303" ht="24.9" customHeight="1" spans="1:22">
      <c r="A303" s="12">
        <v>298</v>
      </c>
      <c r="B303" s="22"/>
      <c r="C303" s="20" t="s">
        <v>989</v>
      </c>
      <c r="D303" s="24" t="s">
        <v>30</v>
      </c>
      <c r="E303" s="27" t="s">
        <v>990</v>
      </c>
      <c r="F303" s="21" t="s">
        <v>991</v>
      </c>
      <c r="G303" s="17" t="s">
        <v>40</v>
      </c>
      <c r="H303" s="25">
        <v>4253</v>
      </c>
      <c r="I303" s="41"/>
      <c r="J303" s="18">
        <f>H303*0.16</f>
        <v>680.48</v>
      </c>
      <c r="K303" s="41"/>
      <c r="L303" s="41"/>
      <c r="M303" s="39">
        <f>J303+K303+L303</f>
        <v>680.48</v>
      </c>
      <c r="N303" s="41"/>
      <c r="O303" s="41"/>
      <c r="P303" s="41"/>
      <c r="Q303" s="39"/>
      <c r="R303" s="39"/>
      <c r="S303" s="53">
        <v>1</v>
      </c>
      <c r="T303" s="18">
        <f>M303+Q303</f>
        <v>680.48</v>
      </c>
      <c r="U303" s="56" t="s">
        <v>131</v>
      </c>
      <c r="V303" s="55">
        <f>(MID(U303,8,4)-LEFT(U303,4))*12+RIGHT(U303,2)-MID(U303,5,2)+1</f>
        <v>5</v>
      </c>
    </row>
    <row r="304" ht="24.9" customHeight="1" spans="1:22">
      <c r="A304" s="12">
        <v>299</v>
      </c>
      <c r="B304" s="23"/>
      <c r="C304" s="20" t="s">
        <v>992</v>
      </c>
      <c r="D304" s="24" t="s">
        <v>30</v>
      </c>
      <c r="E304" s="27" t="s">
        <v>993</v>
      </c>
      <c r="F304" s="21" t="s">
        <v>994</v>
      </c>
      <c r="G304" s="17" t="s">
        <v>40</v>
      </c>
      <c r="H304" s="25">
        <v>4253</v>
      </c>
      <c r="I304" s="41"/>
      <c r="J304" s="18">
        <f>H304*0.16</f>
        <v>680.48</v>
      </c>
      <c r="K304" s="41"/>
      <c r="L304" s="41"/>
      <c r="M304" s="39">
        <f>J304+K304+L304</f>
        <v>680.48</v>
      </c>
      <c r="N304" s="41"/>
      <c r="O304" s="41"/>
      <c r="P304" s="41"/>
      <c r="Q304" s="39"/>
      <c r="R304" s="39"/>
      <c r="S304" s="53">
        <v>1</v>
      </c>
      <c r="T304" s="18">
        <f>M304+Q304</f>
        <v>680.48</v>
      </c>
      <c r="U304" s="56" t="s">
        <v>131</v>
      </c>
      <c r="V304" s="55">
        <f>(MID(U304,8,4)-LEFT(U304,4))*12+RIGHT(U304,2)-MID(U304,5,2)+1</f>
        <v>5</v>
      </c>
    </row>
    <row r="305" ht="24.9" customHeight="1" spans="1:22">
      <c r="A305" s="12">
        <v>300</v>
      </c>
      <c r="B305" s="19" t="s">
        <v>995</v>
      </c>
      <c r="C305" s="20" t="s">
        <v>996</v>
      </c>
      <c r="D305" s="20" t="s">
        <v>37</v>
      </c>
      <c r="E305" s="27" t="s">
        <v>997</v>
      </c>
      <c r="F305" s="21" t="s">
        <v>998</v>
      </c>
      <c r="G305" s="17" t="s">
        <v>40</v>
      </c>
      <c r="H305" s="29">
        <v>4253</v>
      </c>
      <c r="I305" s="41"/>
      <c r="J305" s="18">
        <f>H305*0.16</f>
        <v>680.48</v>
      </c>
      <c r="K305" s="41"/>
      <c r="L305" s="41"/>
      <c r="M305" s="39">
        <f>J305+K305+L305</f>
        <v>680.48</v>
      </c>
      <c r="N305" s="41"/>
      <c r="O305" s="41"/>
      <c r="P305" s="41"/>
      <c r="Q305" s="39"/>
      <c r="R305" s="39"/>
      <c r="S305" s="53">
        <v>1</v>
      </c>
      <c r="T305" s="18">
        <f>M305+Q305</f>
        <v>680.48</v>
      </c>
      <c r="U305" s="56" t="s">
        <v>288</v>
      </c>
      <c r="V305" s="55">
        <f t="shared" ref="V305:V307" si="40">(MID(U305,8,4)-LEFT(U305,4))*12+RIGHT(U305,2)-MID(U305,5,2)+1-1</f>
        <v>18</v>
      </c>
    </row>
    <row r="306" ht="24.9" customHeight="1" spans="1:22">
      <c r="A306" s="12">
        <v>301</v>
      </c>
      <c r="B306" s="22"/>
      <c r="C306" s="20" t="s">
        <v>999</v>
      </c>
      <c r="D306" s="20" t="s">
        <v>30</v>
      </c>
      <c r="E306" s="27" t="s">
        <v>1000</v>
      </c>
      <c r="F306" s="21" t="s">
        <v>1001</v>
      </c>
      <c r="G306" s="17" t="s">
        <v>40</v>
      </c>
      <c r="H306" s="29">
        <v>4253</v>
      </c>
      <c r="I306" s="41"/>
      <c r="J306" s="18">
        <f>H306*0.16</f>
        <v>680.48</v>
      </c>
      <c r="K306" s="41"/>
      <c r="L306" s="41"/>
      <c r="M306" s="39">
        <f>J306+K306+L306</f>
        <v>680.48</v>
      </c>
      <c r="N306" s="41"/>
      <c r="O306" s="41"/>
      <c r="P306" s="41"/>
      <c r="Q306" s="39"/>
      <c r="R306" s="39"/>
      <c r="S306" s="53">
        <v>1</v>
      </c>
      <c r="T306" s="18">
        <f>M306+Q306</f>
        <v>680.48</v>
      </c>
      <c r="U306" s="56" t="s">
        <v>112</v>
      </c>
      <c r="V306" s="55">
        <f>(MID(U306,8,4)-LEFT(U306,4))*12+RIGHT(U306,2)-MID(U306,5,2)+1-1</f>
        <v>15</v>
      </c>
    </row>
    <row r="307" ht="24.9" customHeight="1" spans="1:22">
      <c r="A307" s="12">
        <v>302</v>
      </c>
      <c r="B307" s="23"/>
      <c r="C307" s="20" t="s">
        <v>1002</v>
      </c>
      <c r="D307" s="20" t="s">
        <v>37</v>
      </c>
      <c r="E307" s="27" t="s">
        <v>1003</v>
      </c>
      <c r="F307" s="21" t="s">
        <v>1004</v>
      </c>
      <c r="G307" s="17" t="s">
        <v>40</v>
      </c>
      <c r="H307" s="29">
        <v>4253</v>
      </c>
      <c r="I307" s="41"/>
      <c r="J307" s="18">
        <f>H307*0.16</f>
        <v>680.48</v>
      </c>
      <c r="K307" s="41"/>
      <c r="L307" s="41"/>
      <c r="M307" s="39">
        <f>J307+K307+L307</f>
        <v>680.48</v>
      </c>
      <c r="N307" s="41"/>
      <c r="O307" s="41"/>
      <c r="P307" s="41"/>
      <c r="Q307" s="39"/>
      <c r="R307" s="39"/>
      <c r="S307" s="53">
        <v>1</v>
      </c>
      <c r="T307" s="18">
        <f>M307+Q307</f>
        <v>680.48</v>
      </c>
      <c r="U307" s="56" t="s">
        <v>112</v>
      </c>
      <c r="V307" s="55">
        <f>(MID(U307,8,4)-LEFT(U307,4))*12+RIGHT(U307,2)-MID(U307,5,2)+1-1</f>
        <v>15</v>
      </c>
    </row>
    <row r="308" ht="24.9" customHeight="1" spans="1:22">
      <c r="A308" s="12">
        <v>303</v>
      </c>
      <c r="B308" s="20" t="s">
        <v>1005</v>
      </c>
      <c r="C308" s="20" t="s">
        <v>1006</v>
      </c>
      <c r="D308" s="20" t="s">
        <v>37</v>
      </c>
      <c r="E308" s="27" t="s">
        <v>1007</v>
      </c>
      <c r="F308" s="92" t="s">
        <v>1008</v>
      </c>
      <c r="G308" s="17" t="s">
        <v>40</v>
      </c>
      <c r="H308" s="25">
        <v>4253</v>
      </c>
      <c r="I308" s="41"/>
      <c r="J308" s="18">
        <f>H308*0.16</f>
        <v>680.48</v>
      </c>
      <c r="K308" s="41"/>
      <c r="L308" s="41"/>
      <c r="M308" s="39">
        <f>J308+K308+L308</f>
        <v>680.48</v>
      </c>
      <c r="N308" s="41"/>
      <c r="O308" s="41"/>
      <c r="P308" s="41"/>
      <c r="Q308" s="39"/>
      <c r="R308" s="39"/>
      <c r="S308" s="53">
        <v>1</v>
      </c>
      <c r="T308" s="18">
        <f>M308+Q308</f>
        <v>680.48</v>
      </c>
      <c r="U308" s="56" t="s">
        <v>263</v>
      </c>
      <c r="V308" s="55">
        <f>(MID(U308,8,4)-LEFT(U308,4))*12+RIGHT(U308,2)-MID(U308,5,2)+1-3</f>
        <v>22</v>
      </c>
    </row>
    <row r="309" ht="24.9" customHeight="1" spans="1:22">
      <c r="A309" s="12">
        <v>304</v>
      </c>
      <c r="B309" s="19" t="s">
        <v>1009</v>
      </c>
      <c r="C309" s="20" t="s">
        <v>1010</v>
      </c>
      <c r="D309" s="20" t="s">
        <v>30</v>
      </c>
      <c r="E309" s="27" t="s">
        <v>1011</v>
      </c>
      <c r="F309" s="27" t="s">
        <v>1012</v>
      </c>
      <c r="G309" s="17" t="s">
        <v>40</v>
      </c>
      <c r="H309" s="25">
        <v>4253</v>
      </c>
      <c r="I309" s="41"/>
      <c r="J309" s="18">
        <f>H309*0.16</f>
        <v>680.48</v>
      </c>
      <c r="K309" s="41"/>
      <c r="L309" s="41"/>
      <c r="M309" s="39">
        <f>J309+K309+L309</f>
        <v>680.48</v>
      </c>
      <c r="N309" s="41"/>
      <c r="O309" s="41"/>
      <c r="P309" s="41"/>
      <c r="Q309" s="39"/>
      <c r="R309" s="39"/>
      <c r="S309" s="53">
        <v>1</v>
      </c>
      <c r="T309" s="18">
        <f>M309+Q309</f>
        <v>680.48</v>
      </c>
      <c r="U309" s="56" t="s">
        <v>45</v>
      </c>
      <c r="V309" s="55">
        <f t="shared" ref="V309:V311" si="41">(MID(U309,8,4)-LEFT(U309,4))*12+RIGHT(U309,2)-MID(U309,5,2)+1</f>
        <v>15</v>
      </c>
    </row>
    <row r="310" ht="24.9" customHeight="1" spans="1:22">
      <c r="A310" s="12">
        <v>305</v>
      </c>
      <c r="B310" s="22"/>
      <c r="C310" s="20" t="s">
        <v>1013</v>
      </c>
      <c r="D310" s="20" t="s">
        <v>37</v>
      </c>
      <c r="E310" s="27" t="s">
        <v>1014</v>
      </c>
      <c r="F310" s="27" t="s">
        <v>1012</v>
      </c>
      <c r="G310" s="17" t="s">
        <v>40</v>
      </c>
      <c r="H310" s="25">
        <v>4253</v>
      </c>
      <c r="I310" s="41"/>
      <c r="J310" s="18">
        <f>H310*0.16</f>
        <v>680.48</v>
      </c>
      <c r="K310" s="41"/>
      <c r="L310" s="41"/>
      <c r="M310" s="39">
        <f>J310+K310+L310</f>
        <v>680.48</v>
      </c>
      <c r="N310" s="41"/>
      <c r="O310" s="41"/>
      <c r="P310" s="41"/>
      <c r="Q310" s="39"/>
      <c r="R310" s="39"/>
      <c r="S310" s="53">
        <v>1</v>
      </c>
      <c r="T310" s="18">
        <f>M310+Q310</f>
        <v>680.48</v>
      </c>
      <c r="U310" s="56" t="s">
        <v>45</v>
      </c>
      <c r="V310" s="55">
        <f>(MID(U310,8,4)-LEFT(U310,4))*12+RIGHT(U310,2)-MID(U310,5,2)+1</f>
        <v>15</v>
      </c>
    </row>
    <row r="311" ht="24.9" customHeight="1" spans="1:22">
      <c r="A311" s="12">
        <v>306</v>
      </c>
      <c r="B311" s="23"/>
      <c r="C311" s="20" t="s">
        <v>1015</v>
      </c>
      <c r="D311" s="20" t="s">
        <v>37</v>
      </c>
      <c r="E311" s="27" t="s">
        <v>1016</v>
      </c>
      <c r="F311" s="27" t="s">
        <v>1017</v>
      </c>
      <c r="G311" s="17" t="s">
        <v>40</v>
      </c>
      <c r="H311" s="25">
        <v>4253</v>
      </c>
      <c r="I311" s="41"/>
      <c r="J311" s="18">
        <f>H311*0.16</f>
        <v>680.48</v>
      </c>
      <c r="K311" s="41"/>
      <c r="L311" s="41"/>
      <c r="M311" s="39">
        <f>J311+K311+L311</f>
        <v>680.48</v>
      </c>
      <c r="N311" s="41"/>
      <c r="O311" s="41"/>
      <c r="P311" s="41"/>
      <c r="Q311" s="39"/>
      <c r="R311" s="39"/>
      <c r="S311" s="53">
        <v>1</v>
      </c>
      <c r="T311" s="18">
        <f>M311+Q311</f>
        <v>680.48</v>
      </c>
      <c r="U311" s="56" t="s">
        <v>119</v>
      </c>
      <c r="V311" s="55">
        <f>(MID(U311,8,4)-LEFT(U311,4))*12+RIGHT(U311,2)-MID(U311,5,2)+1</f>
        <v>12</v>
      </c>
    </row>
    <row r="312" ht="24.9" customHeight="1" spans="1:22">
      <c r="A312" s="12">
        <v>307</v>
      </c>
      <c r="B312" s="19" t="s">
        <v>1018</v>
      </c>
      <c r="C312" s="20" t="s">
        <v>1019</v>
      </c>
      <c r="D312" s="20" t="s">
        <v>37</v>
      </c>
      <c r="E312" s="27" t="s">
        <v>1020</v>
      </c>
      <c r="F312" s="63" t="s">
        <v>1021</v>
      </c>
      <c r="G312" s="17" t="s">
        <v>40</v>
      </c>
      <c r="H312" s="34">
        <v>5000</v>
      </c>
      <c r="I312" s="41"/>
      <c r="J312" s="18">
        <f>H312*0.16</f>
        <v>800</v>
      </c>
      <c r="K312" s="41"/>
      <c r="L312" s="41"/>
      <c r="M312" s="39">
        <f>J312+K312+L312</f>
        <v>800</v>
      </c>
      <c r="N312" s="41"/>
      <c r="O312" s="41"/>
      <c r="P312" s="41"/>
      <c r="Q312" s="39"/>
      <c r="R312" s="39"/>
      <c r="S312" s="53">
        <v>1</v>
      </c>
      <c r="T312" s="18">
        <f>M312+Q312</f>
        <v>800</v>
      </c>
      <c r="U312" s="56" t="s">
        <v>202</v>
      </c>
      <c r="V312" s="55">
        <f t="shared" ref="V312:V316" si="42">(MID(U312,8,4)-LEFT(U312,4))*12+RIGHT(U312,2)-MID(U312,5,2)+1-2</f>
        <v>28</v>
      </c>
    </row>
    <row r="313" ht="24.9" customHeight="1" spans="1:22">
      <c r="A313" s="12">
        <v>308</v>
      </c>
      <c r="B313" s="22"/>
      <c r="C313" s="20" t="s">
        <v>1022</v>
      </c>
      <c r="D313" s="20" t="s">
        <v>37</v>
      </c>
      <c r="E313" s="27" t="s">
        <v>1023</v>
      </c>
      <c r="F313" s="63" t="s">
        <v>1024</v>
      </c>
      <c r="G313" s="17" t="s">
        <v>40</v>
      </c>
      <c r="H313" s="25">
        <v>4253</v>
      </c>
      <c r="I313" s="41"/>
      <c r="J313" s="18">
        <f>H313*0.16</f>
        <v>680.48</v>
      </c>
      <c r="K313" s="41"/>
      <c r="L313" s="41"/>
      <c r="M313" s="39">
        <f>J313+K313+L313</f>
        <v>680.48</v>
      </c>
      <c r="N313" s="41"/>
      <c r="O313" s="41"/>
      <c r="P313" s="41"/>
      <c r="Q313" s="39"/>
      <c r="R313" s="39"/>
      <c r="S313" s="53">
        <v>1</v>
      </c>
      <c r="T313" s="18">
        <f>M313+Q313</f>
        <v>680.48</v>
      </c>
      <c r="U313" s="56" t="s">
        <v>202</v>
      </c>
      <c r="V313" s="55">
        <f>(MID(U313,8,4)-LEFT(U313,4))*12+RIGHT(U313,2)-MID(U313,5,2)+1-2</f>
        <v>28</v>
      </c>
    </row>
    <row r="314" ht="24.9" customHeight="1" spans="1:22">
      <c r="A314" s="12">
        <v>309</v>
      </c>
      <c r="B314" s="22"/>
      <c r="C314" s="20" t="s">
        <v>1025</v>
      </c>
      <c r="D314" s="20" t="s">
        <v>30</v>
      </c>
      <c r="E314" s="27" t="s">
        <v>1026</v>
      </c>
      <c r="F314" s="93" t="s">
        <v>1027</v>
      </c>
      <c r="G314" s="17" t="s">
        <v>40</v>
      </c>
      <c r="H314" s="25">
        <v>4253</v>
      </c>
      <c r="I314" s="41"/>
      <c r="J314" s="18">
        <f>H314*0.16</f>
        <v>680.48</v>
      </c>
      <c r="K314" s="41"/>
      <c r="L314" s="41"/>
      <c r="M314" s="39">
        <f>J314+K314+L314</f>
        <v>680.48</v>
      </c>
      <c r="N314" s="41"/>
      <c r="O314" s="41"/>
      <c r="P314" s="41"/>
      <c r="Q314" s="39"/>
      <c r="R314" s="39"/>
      <c r="S314" s="53">
        <v>1</v>
      </c>
      <c r="T314" s="18">
        <f>M314+Q314</f>
        <v>680.48</v>
      </c>
      <c r="U314" s="56" t="s">
        <v>202</v>
      </c>
      <c r="V314" s="55">
        <f>(MID(U314,8,4)-LEFT(U314,4))*12+RIGHT(U314,2)-MID(U314,5,2)+1-2</f>
        <v>28</v>
      </c>
    </row>
    <row r="315" ht="24.9" customHeight="1" spans="1:22">
      <c r="A315" s="12">
        <v>310</v>
      </c>
      <c r="B315" s="22"/>
      <c r="C315" s="20" t="s">
        <v>1028</v>
      </c>
      <c r="D315" s="20" t="s">
        <v>37</v>
      </c>
      <c r="E315" s="27" t="s">
        <v>1029</v>
      </c>
      <c r="F315" s="63" t="s">
        <v>1030</v>
      </c>
      <c r="G315" s="17" t="s">
        <v>40</v>
      </c>
      <c r="H315" s="25">
        <v>4253</v>
      </c>
      <c r="I315" s="41"/>
      <c r="J315" s="18">
        <f>H315*0.16</f>
        <v>680.48</v>
      </c>
      <c r="K315" s="41"/>
      <c r="L315" s="41"/>
      <c r="M315" s="39">
        <f>J315+K315+L315</f>
        <v>680.48</v>
      </c>
      <c r="N315" s="41"/>
      <c r="O315" s="41"/>
      <c r="P315" s="41"/>
      <c r="Q315" s="39"/>
      <c r="R315" s="39"/>
      <c r="S315" s="53">
        <v>1</v>
      </c>
      <c r="T315" s="18">
        <f>M315+Q315</f>
        <v>680.48</v>
      </c>
      <c r="U315" s="56" t="s">
        <v>202</v>
      </c>
      <c r="V315" s="55">
        <f>(MID(U315,8,4)-LEFT(U315,4))*12+RIGHT(U315,2)-MID(U315,5,2)+1-2</f>
        <v>28</v>
      </c>
    </row>
    <row r="316" ht="24.9" customHeight="1" spans="1:22">
      <c r="A316" s="12">
        <v>311</v>
      </c>
      <c r="B316" s="22"/>
      <c r="C316" s="20" t="s">
        <v>1031</v>
      </c>
      <c r="D316" s="20" t="s">
        <v>30</v>
      </c>
      <c r="E316" s="27" t="s">
        <v>1032</v>
      </c>
      <c r="F316" s="63" t="s">
        <v>1033</v>
      </c>
      <c r="G316" s="17" t="s">
        <v>40</v>
      </c>
      <c r="H316" s="25">
        <v>4253</v>
      </c>
      <c r="I316" s="41"/>
      <c r="J316" s="18">
        <f>H316*0.16</f>
        <v>680.48</v>
      </c>
      <c r="K316" s="41"/>
      <c r="L316" s="41"/>
      <c r="M316" s="39">
        <f t="shared" ref="M316:M379" si="43">J316+K316+L316</f>
        <v>680.48</v>
      </c>
      <c r="N316" s="41"/>
      <c r="O316" s="41"/>
      <c r="P316" s="41"/>
      <c r="Q316" s="39"/>
      <c r="R316" s="39"/>
      <c r="S316" s="53">
        <v>1</v>
      </c>
      <c r="T316" s="18">
        <f>M316+Q316</f>
        <v>680.48</v>
      </c>
      <c r="U316" s="56" t="s">
        <v>202</v>
      </c>
      <c r="V316" s="55">
        <f>(MID(U316,8,4)-LEFT(U316,4))*12+RIGHT(U316,2)-MID(U316,5,2)+1-2</f>
        <v>28</v>
      </c>
    </row>
    <row r="317" ht="24.9" customHeight="1" spans="1:22">
      <c r="A317" s="12">
        <v>312</v>
      </c>
      <c r="B317" s="22"/>
      <c r="C317" s="20" t="s">
        <v>1034</v>
      </c>
      <c r="D317" s="20" t="s">
        <v>37</v>
      </c>
      <c r="E317" s="27" t="s">
        <v>1035</v>
      </c>
      <c r="F317" s="63" t="s">
        <v>1036</v>
      </c>
      <c r="G317" s="17" t="s">
        <v>40</v>
      </c>
      <c r="H317" s="25">
        <v>4253</v>
      </c>
      <c r="I317" s="41"/>
      <c r="J317" s="18">
        <f>H317*0.16</f>
        <v>680.48</v>
      </c>
      <c r="K317" s="41"/>
      <c r="L317" s="41"/>
      <c r="M317" s="39">
        <f>J317+K317+L317</f>
        <v>680.48</v>
      </c>
      <c r="N317" s="41"/>
      <c r="O317" s="41"/>
      <c r="P317" s="41"/>
      <c r="Q317" s="39"/>
      <c r="R317" s="39"/>
      <c r="S317" s="53">
        <v>1</v>
      </c>
      <c r="T317" s="18">
        <f>M317+Q317</f>
        <v>680.48</v>
      </c>
      <c r="U317" s="56" t="s">
        <v>112</v>
      </c>
      <c r="V317" s="55">
        <f t="shared" ref="V317:V319" si="44">(MID(U317,8,4)-LEFT(U317,4))*12+RIGHT(U317,2)-MID(U317,5,2)+1-1</f>
        <v>15</v>
      </c>
    </row>
    <row r="318" ht="24.9" customHeight="1" spans="1:22">
      <c r="A318" s="12">
        <v>313</v>
      </c>
      <c r="B318" s="22"/>
      <c r="C318" s="20" t="s">
        <v>1037</v>
      </c>
      <c r="D318" s="20" t="s">
        <v>37</v>
      </c>
      <c r="E318" s="27" t="s">
        <v>1038</v>
      </c>
      <c r="F318" s="63" t="s">
        <v>1039</v>
      </c>
      <c r="G318" s="17" t="s">
        <v>40</v>
      </c>
      <c r="H318" s="25">
        <v>4253</v>
      </c>
      <c r="I318" s="41"/>
      <c r="J318" s="18">
        <f>H318*0.16</f>
        <v>680.48</v>
      </c>
      <c r="K318" s="41"/>
      <c r="L318" s="41"/>
      <c r="M318" s="39">
        <f>J318+K318+L318</f>
        <v>680.48</v>
      </c>
      <c r="N318" s="41"/>
      <c r="O318" s="41"/>
      <c r="P318" s="41"/>
      <c r="Q318" s="39"/>
      <c r="R318" s="39"/>
      <c r="S318" s="53">
        <v>1</v>
      </c>
      <c r="T318" s="18">
        <f>M318+Q318</f>
        <v>680.48</v>
      </c>
      <c r="U318" s="56" t="s">
        <v>45</v>
      </c>
      <c r="V318" s="55">
        <f>(MID(U318,8,4)-LEFT(U318,4))*12+RIGHT(U318,2)-MID(U318,5,2)+1-1</f>
        <v>14</v>
      </c>
    </row>
    <row r="319" ht="24.9" customHeight="1" spans="1:22">
      <c r="A319" s="12">
        <v>314</v>
      </c>
      <c r="B319" s="22"/>
      <c r="C319" s="20" t="s">
        <v>1040</v>
      </c>
      <c r="D319" s="20" t="s">
        <v>30</v>
      </c>
      <c r="E319" s="27" t="s">
        <v>1032</v>
      </c>
      <c r="F319" s="63" t="s">
        <v>1041</v>
      </c>
      <c r="G319" s="17" t="s">
        <v>40</v>
      </c>
      <c r="H319" s="25">
        <v>4253</v>
      </c>
      <c r="I319" s="41"/>
      <c r="J319" s="18">
        <f>H319*0.16</f>
        <v>680.48</v>
      </c>
      <c r="K319" s="41"/>
      <c r="L319" s="41"/>
      <c r="M319" s="39">
        <f>J319+K319+L319</f>
        <v>680.48</v>
      </c>
      <c r="N319" s="41"/>
      <c r="O319" s="41"/>
      <c r="P319" s="41"/>
      <c r="Q319" s="39"/>
      <c r="R319" s="39"/>
      <c r="S319" s="53">
        <v>1</v>
      </c>
      <c r="T319" s="18">
        <f>M319+Q319</f>
        <v>680.48</v>
      </c>
      <c r="U319" s="56" t="s">
        <v>45</v>
      </c>
      <c r="V319" s="55">
        <f>(MID(U319,8,4)-LEFT(U319,4))*12+RIGHT(U319,2)-MID(U319,5,2)+1-1</f>
        <v>14</v>
      </c>
    </row>
    <row r="320" ht="24.9" customHeight="1" spans="1:22">
      <c r="A320" s="12">
        <v>315</v>
      </c>
      <c r="B320" s="19" t="s">
        <v>1042</v>
      </c>
      <c r="C320" s="20" t="s">
        <v>1043</v>
      </c>
      <c r="D320" s="20" t="s">
        <v>37</v>
      </c>
      <c r="E320" s="27" t="s">
        <v>1044</v>
      </c>
      <c r="F320" s="21" t="s">
        <v>1045</v>
      </c>
      <c r="G320" s="17" t="s">
        <v>40</v>
      </c>
      <c r="H320" s="34">
        <v>4253</v>
      </c>
      <c r="I320" s="41"/>
      <c r="J320" s="18">
        <f>H320*0.16</f>
        <v>680.48</v>
      </c>
      <c r="K320" s="41"/>
      <c r="L320" s="41"/>
      <c r="M320" s="39">
        <f>J320+K320+L320</f>
        <v>680.48</v>
      </c>
      <c r="N320" s="41"/>
      <c r="O320" s="41"/>
      <c r="P320" s="41"/>
      <c r="Q320" s="39"/>
      <c r="R320" s="39"/>
      <c r="S320" s="53">
        <v>1</v>
      </c>
      <c r="T320" s="18">
        <f>M320+Q320</f>
        <v>680.48</v>
      </c>
      <c r="U320" s="56" t="s">
        <v>975</v>
      </c>
      <c r="V320" s="55">
        <f t="shared" ref="V320:V342" si="45">(MID(U320,8,4)-LEFT(U320,4))*12+RIGHT(U320,2)-MID(U320,5,2)+1</f>
        <v>31</v>
      </c>
    </row>
    <row r="321" ht="24.9" customHeight="1" spans="1:22">
      <c r="A321" s="12">
        <v>316</v>
      </c>
      <c r="B321" s="22"/>
      <c r="C321" s="20" t="s">
        <v>1046</v>
      </c>
      <c r="D321" s="24" t="s">
        <v>37</v>
      </c>
      <c r="E321" s="27" t="s">
        <v>1047</v>
      </c>
      <c r="F321" s="94" t="s">
        <v>1048</v>
      </c>
      <c r="G321" s="17" t="s">
        <v>40</v>
      </c>
      <c r="H321" s="34">
        <v>4253</v>
      </c>
      <c r="I321" s="41"/>
      <c r="J321" s="18">
        <f>H321*0.16</f>
        <v>680.48</v>
      </c>
      <c r="K321" s="41"/>
      <c r="L321" s="41"/>
      <c r="M321" s="39">
        <f>J321+K321+L321</f>
        <v>680.48</v>
      </c>
      <c r="N321" s="41"/>
      <c r="O321" s="41"/>
      <c r="P321" s="41"/>
      <c r="Q321" s="39"/>
      <c r="R321" s="39"/>
      <c r="S321" s="53">
        <v>1</v>
      </c>
      <c r="T321" s="18">
        <f>M321+Q321</f>
        <v>680.48</v>
      </c>
      <c r="U321" s="56" t="s">
        <v>85</v>
      </c>
      <c r="V321" s="55">
        <f>(MID(U321,8,4)-LEFT(U321,4))*12+RIGHT(U321,2)-MID(U321,5,2)+1</f>
        <v>33</v>
      </c>
    </row>
    <row r="322" ht="24.9" customHeight="1" spans="1:22">
      <c r="A322" s="12">
        <v>317</v>
      </c>
      <c r="B322" s="22"/>
      <c r="C322" s="20" t="s">
        <v>1049</v>
      </c>
      <c r="D322" s="20" t="s">
        <v>30</v>
      </c>
      <c r="E322" s="27" t="s">
        <v>1050</v>
      </c>
      <c r="F322" s="63" t="s">
        <v>1051</v>
      </c>
      <c r="G322" s="17" t="s">
        <v>40</v>
      </c>
      <c r="H322" s="34">
        <v>4253</v>
      </c>
      <c r="I322" s="41"/>
      <c r="J322" s="18">
        <f>H322*0.16</f>
        <v>680.48</v>
      </c>
      <c r="K322" s="41"/>
      <c r="L322" s="41"/>
      <c r="M322" s="39">
        <f>J322+K322+L322</f>
        <v>680.48</v>
      </c>
      <c r="N322" s="41"/>
      <c r="O322" s="41"/>
      <c r="P322" s="41"/>
      <c r="Q322" s="39"/>
      <c r="R322" s="39"/>
      <c r="S322" s="53">
        <v>1</v>
      </c>
      <c r="T322" s="18">
        <f>M322+Q322</f>
        <v>680.48</v>
      </c>
      <c r="U322" s="56" t="s">
        <v>209</v>
      </c>
      <c r="V322" s="55">
        <f>(MID(U322,8,4)-LEFT(U322,4))*12+RIGHT(U322,2)-MID(U322,5,2)+1</f>
        <v>27</v>
      </c>
    </row>
    <row r="323" ht="24.9" customHeight="1" spans="1:22">
      <c r="A323" s="12">
        <v>318</v>
      </c>
      <c r="B323" s="22"/>
      <c r="C323" s="20" t="s">
        <v>1052</v>
      </c>
      <c r="D323" s="20" t="s">
        <v>37</v>
      </c>
      <c r="E323" s="27" t="s">
        <v>1053</v>
      </c>
      <c r="F323" s="63" t="s">
        <v>1054</v>
      </c>
      <c r="G323" s="17" t="s">
        <v>40</v>
      </c>
      <c r="H323" s="34">
        <v>4253</v>
      </c>
      <c r="I323" s="41"/>
      <c r="J323" s="18">
        <f>H323*0.16</f>
        <v>680.48</v>
      </c>
      <c r="K323" s="41"/>
      <c r="L323" s="41"/>
      <c r="M323" s="39">
        <f>J323+K323+L323</f>
        <v>680.48</v>
      </c>
      <c r="N323" s="41"/>
      <c r="O323" s="41"/>
      <c r="P323" s="41"/>
      <c r="Q323" s="39"/>
      <c r="R323" s="39"/>
      <c r="S323" s="53">
        <v>1</v>
      </c>
      <c r="T323" s="18">
        <f>M323+Q323</f>
        <v>680.48</v>
      </c>
      <c r="U323" s="56" t="s">
        <v>263</v>
      </c>
      <c r="V323" s="55">
        <f>(MID(U323,8,4)-LEFT(U323,4))*12+RIGHT(U323,2)-MID(U323,5,2)+1</f>
        <v>25</v>
      </c>
    </row>
    <row r="324" ht="24.9" customHeight="1" spans="1:22">
      <c r="A324" s="12">
        <v>319</v>
      </c>
      <c r="B324" s="22"/>
      <c r="C324" s="20" t="s">
        <v>1055</v>
      </c>
      <c r="D324" s="24" t="s">
        <v>37</v>
      </c>
      <c r="E324" s="27" t="s">
        <v>1056</v>
      </c>
      <c r="F324" s="63" t="s">
        <v>1057</v>
      </c>
      <c r="G324" s="17" t="s">
        <v>40</v>
      </c>
      <c r="H324" s="34">
        <v>4253</v>
      </c>
      <c r="I324" s="41"/>
      <c r="J324" s="18">
        <f>H324*0.16</f>
        <v>680.48</v>
      </c>
      <c r="K324" s="41"/>
      <c r="L324" s="41"/>
      <c r="M324" s="39">
        <f>J324+K324+L324</f>
        <v>680.48</v>
      </c>
      <c r="N324" s="41"/>
      <c r="O324" s="41"/>
      <c r="P324" s="41"/>
      <c r="Q324" s="39"/>
      <c r="R324" s="39"/>
      <c r="S324" s="53">
        <v>1</v>
      </c>
      <c r="T324" s="18">
        <f>M324+Q324</f>
        <v>680.48</v>
      </c>
      <c r="U324" s="56" t="s">
        <v>263</v>
      </c>
      <c r="V324" s="55">
        <f>(MID(U324,8,4)-LEFT(U324,4))*12+RIGHT(U324,2)-MID(U324,5,2)+1</f>
        <v>25</v>
      </c>
    </row>
    <row r="325" ht="24.9" customHeight="1" spans="1:22">
      <c r="A325" s="12">
        <v>320</v>
      </c>
      <c r="B325" s="22"/>
      <c r="C325" s="20" t="s">
        <v>1058</v>
      </c>
      <c r="D325" s="20" t="s">
        <v>37</v>
      </c>
      <c r="E325" s="27" t="s">
        <v>69</v>
      </c>
      <c r="F325" s="94" t="s">
        <v>1059</v>
      </c>
      <c r="G325" s="17" t="s">
        <v>40</v>
      </c>
      <c r="H325" s="34">
        <v>4253</v>
      </c>
      <c r="I325" s="41"/>
      <c r="J325" s="18">
        <f>H325*0.16</f>
        <v>680.48</v>
      </c>
      <c r="K325" s="41"/>
      <c r="L325" s="41"/>
      <c r="M325" s="39">
        <f>J325+K325+L325</f>
        <v>680.48</v>
      </c>
      <c r="N325" s="41"/>
      <c r="O325" s="41"/>
      <c r="P325" s="41"/>
      <c r="Q325" s="39"/>
      <c r="R325" s="39"/>
      <c r="S325" s="53">
        <v>1</v>
      </c>
      <c r="T325" s="18">
        <f>M325+Q325</f>
        <v>680.48</v>
      </c>
      <c r="U325" s="56" t="s">
        <v>263</v>
      </c>
      <c r="V325" s="55">
        <f>(MID(U325,8,4)-LEFT(U325,4))*12+RIGHT(U325,2)-MID(U325,5,2)+1</f>
        <v>25</v>
      </c>
    </row>
    <row r="326" ht="24.9" customHeight="1" spans="1:22">
      <c r="A326" s="12">
        <v>321</v>
      </c>
      <c r="B326" s="22"/>
      <c r="C326" s="20" t="s">
        <v>1060</v>
      </c>
      <c r="D326" s="20" t="s">
        <v>37</v>
      </c>
      <c r="E326" s="27" t="s">
        <v>1061</v>
      </c>
      <c r="F326" s="94" t="s">
        <v>1062</v>
      </c>
      <c r="G326" s="17" t="s">
        <v>40</v>
      </c>
      <c r="H326" s="34">
        <v>4253</v>
      </c>
      <c r="I326" s="41"/>
      <c r="J326" s="18">
        <f t="shared" ref="J326:J380" si="46">H326*0.16</f>
        <v>680.48</v>
      </c>
      <c r="K326" s="41"/>
      <c r="L326" s="41"/>
      <c r="M326" s="39">
        <f>J326+K326+L326</f>
        <v>680.48</v>
      </c>
      <c r="N326" s="41"/>
      <c r="O326" s="41"/>
      <c r="P326" s="41"/>
      <c r="Q326" s="39"/>
      <c r="R326" s="39"/>
      <c r="S326" s="53">
        <v>1</v>
      </c>
      <c r="T326" s="18">
        <f t="shared" ref="T326:T380" si="47">M326+Q326</f>
        <v>680.48</v>
      </c>
      <c r="U326" s="56" t="s">
        <v>127</v>
      </c>
      <c r="V326" s="55">
        <f>(MID(U326,8,4)-LEFT(U326,4))*12+RIGHT(U326,2)-MID(U326,5,2)+1</f>
        <v>20</v>
      </c>
    </row>
    <row r="327" ht="24.9" customHeight="1" spans="1:22">
      <c r="A327" s="12">
        <v>322</v>
      </c>
      <c r="B327" s="22"/>
      <c r="C327" s="20" t="s">
        <v>1063</v>
      </c>
      <c r="D327" s="20" t="s">
        <v>37</v>
      </c>
      <c r="E327" s="27" t="s">
        <v>1064</v>
      </c>
      <c r="F327" s="21" t="s">
        <v>1065</v>
      </c>
      <c r="G327" s="17" t="s">
        <v>40</v>
      </c>
      <c r="H327" s="34">
        <v>4253</v>
      </c>
      <c r="I327" s="41"/>
      <c r="J327" s="18">
        <f>H327*0.16</f>
        <v>680.48</v>
      </c>
      <c r="K327" s="41"/>
      <c r="L327" s="41"/>
      <c r="M327" s="39">
        <f>J327+K327+L327</f>
        <v>680.48</v>
      </c>
      <c r="N327" s="41"/>
      <c r="O327" s="41"/>
      <c r="P327" s="41"/>
      <c r="Q327" s="39"/>
      <c r="R327" s="39"/>
      <c r="S327" s="53">
        <v>1</v>
      </c>
      <c r="T327" s="18">
        <f>M327+Q327</f>
        <v>680.48</v>
      </c>
      <c r="U327" s="56" t="s">
        <v>127</v>
      </c>
      <c r="V327" s="55">
        <f>(MID(U327,8,4)-LEFT(U327,4))*12+RIGHT(U327,2)-MID(U327,5,2)+1</f>
        <v>20</v>
      </c>
    </row>
    <row r="328" ht="24.9" customHeight="1" spans="1:22">
      <c r="A328" s="12">
        <v>323</v>
      </c>
      <c r="B328" s="22"/>
      <c r="C328" s="20" t="s">
        <v>1066</v>
      </c>
      <c r="D328" s="20" t="s">
        <v>37</v>
      </c>
      <c r="E328" s="27" t="s">
        <v>1067</v>
      </c>
      <c r="F328" s="94" t="s">
        <v>1068</v>
      </c>
      <c r="G328" s="17" t="s">
        <v>40</v>
      </c>
      <c r="H328" s="34">
        <v>4253</v>
      </c>
      <c r="I328" s="41"/>
      <c r="J328" s="18">
        <f>H328*0.16</f>
        <v>680.48</v>
      </c>
      <c r="K328" s="41"/>
      <c r="L328" s="41"/>
      <c r="M328" s="39">
        <f>J328+K328+L328</f>
        <v>680.48</v>
      </c>
      <c r="N328" s="41"/>
      <c r="O328" s="41"/>
      <c r="P328" s="41"/>
      <c r="Q328" s="39"/>
      <c r="R328" s="39"/>
      <c r="S328" s="53">
        <v>1</v>
      </c>
      <c r="T328" s="18">
        <f>M328+Q328</f>
        <v>680.48</v>
      </c>
      <c r="U328" s="56" t="s">
        <v>127</v>
      </c>
      <c r="V328" s="55">
        <f>(MID(U328,8,4)-LEFT(U328,4))*12+RIGHT(U328,2)-MID(U328,5,2)+1</f>
        <v>20</v>
      </c>
    </row>
    <row r="329" ht="24.9" customHeight="1" spans="1:22">
      <c r="A329" s="12">
        <v>324</v>
      </c>
      <c r="B329" s="22"/>
      <c r="C329" s="20" t="s">
        <v>1069</v>
      </c>
      <c r="D329" s="20" t="s">
        <v>37</v>
      </c>
      <c r="E329" s="27" t="s">
        <v>1070</v>
      </c>
      <c r="F329" s="21" t="s">
        <v>1071</v>
      </c>
      <c r="G329" s="17" t="s">
        <v>40</v>
      </c>
      <c r="H329" s="34">
        <v>4253</v>
      </c>
      <c r="I329" s="41"/>
      <c r="J329" s="18">
        <f>H329*0.16</f>
        <v>680.48</v>
      </c>
      <c r="K329" s="41"/>
      <c r="L329" s="41"/>
      <c r="M329" s="39">
        <f>J329+K329+L329</f>
        <v>680.48</v>
      </c>
      <c r="N329" s="41"/>
      <c r="O329" s="41"/>
      <c r="P329" s="41"/>
      <c r="Q329" s="39"/>
      <c r="R329" s="39"/>
      <c r="S329" s="53">
        <v>1</v>
      </c>
      <c r="T329" s="18">
        <f>M329+Q329</f>
        <v>680.48</v>
      </c>
      <c r="U329" s="56" t="s">
        <v>288</v>
      </c>
      <c r="V329" s="55">
        <f>(MID(U329,8,4)-LEFT(U329,4))*12+RIGHT(U329,2)-MID(U329,5,2)+1</f>
        <v>19</v>
      </c>
    </row>
    <row r="330" ht="24.9" customHeight="1" spans="1:22">
      <c r="A330" s="12">
        <v>325</v>
      </c>
      <c r="B330" s="22"/>
      <c r="C330" s="20" t="s">
        <v>1072</v>
      </c>
      <c r="D330" s="20" t="s">
        <v>37</v>
      </c>
      <c r="E330" s="27" t="s">
        <v>1073</v>
      </c>
      <c r="F330" s="21" t="s">
        <v>1074</v>
      </c>
      <c r="G330" s="17" t="s">
        <v>40</v>
      </c>
      <c r="H330" s="34">
        <v>4253</v>
      </c>
      <c r="I330" s="41"/>
      <c r="J330" s="18">
        <f>H330*0.16</f>
        <v>680.48</v>
      </c>
      <c r="K330" s="41"/>
      <c r="L330" s="41"/>
      <c r="M330" s="39">
        <f>J330+K330+L330</f>
        <v>680.48</v>
      </c>
      <c r="N330" s="41"/>
      <c r="O330" s="41"/>
      <c r="P330" s="41"/>
      <c r="Q330" s="39"/>
      <c r="R330" s="39"/>
      <c r="S330" s="53">
        <v>1</v>
      </c>
      <c r="T330" s="18">
        <f>M330+Q330</f>
        <v>680.48</v>
      </c>
      <c r="U330" s="56" t="s">
        <v>112</v>
      </c>
      <c r="V330" s="55">
        <f>(MID(U330,8,4)-LEFT(U330,4))*12+RIGHT(U330,2)-MID(U330,5,2)+1</f>
        <v>16</v>
      </c>
    </row>
    <row r="331" ht="24.9" customHeight="1" spans="1:22">
      <c r="A331" s="12">
        <v>326</v>
      </c>
      <c r="B331" s="22"/>
      <c r="C331" s="20" t="s">
        <v>1075</v>
      </c>
      <c r="D331" s="20" t="s">
        <v>37</v>
      </c>
      <c r="E331" s="27" t="s">
        <v>1076</v>
      </c>
      <c r="F331" s="15" t="s">
        <v>1077</v>
      </c>
      <c r="G331" s="17" t="s">
        <v>40</v>
      </c>
      <c r="H331" s="34">
        <v>4253</v>
      </c>
      <c r="I331" s="41"/>
      <c r="J331" s="18">
        <f>H331*0.16</f>
        <v>680.48</v>
      </c>
      <c r="K331" s="41"/>
      <c r="L331" s="41"/>
      <c r="M331" s="39">
        <f>J331+K331+L331</f>
        <v>680.48</v>
      </c>
      <c r="N331" s="41"/>
      <c r="O331" s="41"/>
      <c r="P331" s="41"/>
      <c r="Q331" s="39"/>
      <c r="R331" s="39"/>
      <c r="S331" s="53">
        <v>1</v>
      </c>
      <c r="T331" s="18">
        <f>M331+Q331</f>
        <v>680.48</v>
      </c>
      <c r="U331" s="56" t="s">
        <v>112</v>
      </c>
      <c r="V331" s="55">
        <f>(MID(U331,8,4)-LEFT(U331,4))*12+RIGHT(U331,2)-MID(U331,5,2)+1</f>
        <v>16</v>
      </c>
    </row>
    <row r="332" ht="24.9" customHeight="1" spans="1:22">
      <c r="A332" s="12">
        <v>327</v>
      </c>
      <c r="B332" s="22"/>
      <c r="C332" s="20" t="s">
        <v>1078</v>
      </c>
      <c r="D332" s="20" t="s">
        <v>37</v>
      </c>
      <c r="E332" s="27" t="s">
        <v>1079</v>
      </c>
      <c r="F332" s="94" t="s">
        <v>1080</v>
      </c>
      <c r="G332" s="17" t="s">
        <v>40</v>
      </c>
      <c r="H332" s="34">
        <v>4253</v>
      </c>
      <c r="I332" s="41"/>
      <c r="J332" s="18">
        <f>H332*0.16</f>
        <v>680.48</v>
      </c>
      <c r="K332" s="41"/>
      <c r="L332" s="41"/>
      <c r="M332" s="39">
        <f>J332+K332+L332</f>
        <v>680.48</v>
      </c>
      <c r="N332" s="41"/>
      <c r="O332" s="41"/>
      <c r="P332" s="41"/>
      <c r="Q332" s="39"/>
      <c r="R332" s="39"/>
      <c r="S332" s="53">
        <v>1</v>
      </c>
      <c r="T332" s="18">
        <f>M332+Q332</f>
        <v>680.48</v>
      </c>
      <c r="U332" s="56" t="s">
        <v>112</v>
      </c>
      <c r="V332" s="55">
        <f>(MID(U332,8,4)-LEFT(U332,4))*12+RIGHT(U332,2)-MID(U332,5,2)+1</f>
        <v>16</v>
      </c>
    </row>
    <row r="333" ht="24.9" customHeight="1" spans="1:22">
      <c r="A333" s="12">
        <v>328</v>
      </c>
      <c r="B333" s="22"/>
      <c r="C333" s="20" t="s">
        <v>1081</v>
      </c>
      <c r="D333" s="20" t="s">
        <v>30</v>
      </c>
      <c r="E333" s="27" t="s">
        <v>692</v>
      </c>
      <c r="F333" s="94" t="s">
        <v>1082</v>
      </c>
      <c r="G333" s="17" t="s">
        <v>40</v>
      </c>
      <c r="H333" s="34">
        <v>4253</v>
      </c>
      <c r="I333" s="41"/>
      <c r="J333" s="18">
        <f>H333*0.16</f>
        <v>680.48</v>
      </c>
      <c r="K333" s="41"/>
      <c r="L333" s="41"/>
      <c r="M333" s="39">
        <f>J333+K333+L333</f>
        <v>680.48</v>
      </c>
      <c r="N333" s="41"/>
      <c r="O333" s="41"/>
      <c r="P333" s="41"/>
      <c r="Q333" s="39"/>
      <c r="R333" s="39"/>
      <c r="S333" s="53">
        <v>1</v>
      </c>
      <c r="T333" s="18">
        <f>M333+Q333</f>
        <v>680.48</v>
      </c>
      <c r="U333" s="56" t="s">
        <v>112</v>
      </c>
      <c r="V333" s="55">
        <f>(MID(U333,8,4)-LEFT(U333,4))*12+RIGHT(U333,2)-MID(U333,5,2)+1</f>
        <v>16</v>
      </c>
    </row>
    <row r="334" ht="24.9" customHeight="1" spans="1:22">
      <c r="A334" s="12">
        <v>329</v>
      </c>
      <c r="B334" s="22"/>
      <c r="C334" s="20" t="s">
        <v>1083</v>
      </c>
      <c r="D334" s="20" t="s">
        <v>37</v>
      </c>
      <c r="E334" s="27" t="s">
        <v>1084</v>
      </c>
      <c r="F334" s="21" t="s">
        <v>1085</v>
      </c>
      <c r="G334" s="17" t="s">
        <v>40</v>
      </c>
      <c r="H334" s="34">
        <v>4495</v>
      </c>
      <c r="I334" s="41"/>
      <c r="J334" s="18">
        <f>H334*0.16</f>
        <v>719.2</v>
      </c>
      <c r="K334" s="41"/>
      <c r="L334" s="41"/>
      <c r="M334" s="39">
        <f>J334+K334+L334</f>
        <v>719.2</v>
      </c>
      <c r="N334" s="41"/>
      <c r="O334" s="41"/>
      <c r="P334" s="41"/>
      <c r="Q334" s="39"/>
      <c r="R334" s="39"/>
      <c r="S334" s="53">
        <v>1</v>
      </c>
      <c r="T334" s="18">
        <f>M334+Q334</f>
        <v>719.2</v>
      </c>
      <c r="U334" s="56" t="s">
        <v>112</v>
      </c>
      <c r="V334" s="55">
        <f>(MID(U334,8,4)-LEFT(U334,4))*12+RIGHT(U334,2)-MID(U334,5,2)+1</f>
        <v>16</v>
      </c>
    </row>
    <row r="335" ht="24.9" customHeight="1" spans="1:22">
      <c r="A335" s="12">
        <v>330</v>
      </c>
      <c r="B335" s="22"/>
      <c r="C335" s="20" t="s">
        <v>1086</v>
      </c>
      <c r="D335" s="20" t="s">
        <v>30</v>
      </c>
      <c r="E335" s="27" t="s">
        <v>1087</v>
      </c>
      <c r="F335" s="21" t="s">
        <v>1088</v>
      </c>
      <c r="G335" s="17" t="s">
        <v>40</v>
      </c>
      <c r="H335" s="34">
        <v>4253</v>
      </c>
      <c r="I335" s="41"/>
      <c r="J335" s="18">
        <f>H335*0.16</f>
        <v>680.48</v>
      </c>
      <c r="K335" s="41"/>
      <c r="L335" s="41"/>
      <c r="M335" s="39">
        <f>J335+K335+L335</f>
        <v>680.48</v>
      </c>
      <c r="N335" s="41"/>
      <c r="O335" s="41"/>
      <c r="P335" s="41"/>
      <c r="Q335" s="39"/>
      <c r="R335" s="39"/>
      <c r="S335" s="53">
        <v>1</v>
      </c>
      <c r="T335" s="18">
        <f>M335+Q335</f>
        <v>680.48</v>
      </c>
      <c r="U335" s="56" t="s">
        <v>45</v>
      </c>
      <c r="V335" s="55">
        <f>(MID(U335,8,4)-LEFT(U335,4))*12+RIGHT(U335,2)-MID(U335,5,2)+1</f>
        <v>15</v>
      </c>
    </row>
    <row r="336" ht="24.9" customHeight="1" spans="1:22">
      <c r="A336" s="12">
        <v>331</v>
      </c>
      <c r="B336" s="22"/>
      <c r="C336" s="20" t="s">
        <v>1089</v>
      </c>
      <c r="D336" s="20" t="s">
        <v>30</v>
      </c>
      <c r="E336" s="27" t="s">
        <v>1090</v>
      </c>
      <c r="F336" s="21" t="s">
        <v>1091</v>
      </c>
      <c r="G336" s="17" t="s">
        <v>40</v>
      </c>
      <c r="H336" s="34">
        <v>4253</v>
      </c>
      <c r="I336" s="41"/>
      <c r="J336" s="18">
        <f>H336*0.16</f>
        <v>680.48</v>
      </c>
      <c r="K336" s="41"/>
      <c r="L336" s="41"/>
      <c r="M336" s="39">
        <f>J336+K336+L336</f>
        <v>680.48</v>
      </c>
      <c r="N336" s="41"/>
      <c r="O336" s="41"/>
      <c r="P336" s="41"/>
      <c r="Q336" s="39"/>
      <c r="R336" s="39"/>
      <c r="S336" s="53">
        <v>1</v>
      </c>
      <c r="T336" s="18">
        <f>M336+Q336</f>
        <v>680.48</v>
      </c>
      <c r="U336" s="56" t="s">
        <v>45</v>
      </c>
      <c r="V336" s="55">
        <f>(MID(U336,8,4)-LEFT(U336,4))*12+RIGHT(U336,2)-MID(U336,5,2)+1</f>
        <v>15</v>
      </c>
    </row>
    <row r="337" ht="24.9" customHeight="1" spans="1:22">
      <c r="A337" s="12">
        <v>332</v>
      </c>
      <c r="B337" s="22"/>
      <c r="C337" s="20" t="s">
        <v>1092</v>
      </c>
      <c r="D337" s="20" t="s">
        <v>30</v>
      </c>
      <c r="E337" s="27" t="s">
        <v>1093</v>
      </c>
      <c r="F337" s="94" t="s">
        <v>1094</v>
      </c>
      <c r="G337" s="17" t="s">
        <v>40</v>
      </c>
      <c r="H337" s="34">
        <v>4253</v>
      </c>
      <c r="I337" s="41"/>
      <c r="J337" s="18">
        <f>H337*0.16</f>
        <v>680.48</v>
      </c>
      <c r="K337" s="41"/>
      <c r="L337" s="41"/>
      <c r="M337" s="39">
        <f>J337+K337+L337</f>
        <v>680.48</v>
      </c>
      <c r="N337" s="41"/>
      <c r="O337" s="41"/>
      <c r="P337" s="41"/>
      <c r="Q337" s="39"/>
      <c r="R337" s="39"/>
      <c r="S337" s="53">
        <v>1</v>
      </c>
      <c r="T337" s="18">
        <f>M337+Q337</f>
        <v>680.48</v>
      </c>
      <c r="U337" s="56" t="s">
        <v>45</v>
      </c>
      <c r="V337" s="55">
        <f>(MID(U337,8,4)-LEFT(U337,4))*12+RIGHT(U337,2)-MID(U337,5,2)+1</f>
        <v>15</v>
      </c>
    </row>
    <row r="338" ht="24.9" customHeight="1" spans="1:22">
      <c r="A338" s="12">
        <v>333</v>
      </c>
      <c r="B338" s="22"/>
      <c r="C338" s="20" t="s">
        <v>1095</v>
      </c>
      <c r="D338" s="20" t="s">
        <v>30</v>
      </c>
      <c r="E338" s="27" t="s">
        <v>1096</v>
      </c>
      <c r="F338" s="15" t="s">
        <v>1097</v>
      </c>
      <c r="G338" s="17" t="s">
        <v>40</v>
      </c>
      <c r="H338" s="34">
        <v>4253</v>
      </c>
      <c r="I338" s="41"/>
      <c r="J338" s="18">
        <f>H338*0.16</f>
        <v>680.48</v>
      </c>
      <c r="K338" s="41"/>
      <c r="L338" s="41"/>
      <c r="M338" s="39">
        <f>J338+K338+L338</f>
        <v>680.48</v>
      </c>
      <c r="N338" s="41"/>
      <c r="O338" s="41"/>
      <c r="P338" s="41"/>
      <c r="Q338" s="39"/>
      <c r="R338" s="39"/>
      <c r="S338" s="53">
        <v>1</v>
      </c>
      <c r="T338" s="18">
        <f>M338+Q338</f>
        <v>680.48</v>
      </c>
      <c r="U338" s="56" t="s">
        <v>131</v>
      </c>
      <c r="V338" s="55">
        <f>(MID(U338,8,4)-LEFT(U338,4))*12+RIGHT(U338,2)-MID(U338,5,2)+1</f>
        <v>5</v>
      </c>
    </row>
    <row r="339" ht="24.9" customHeight="1" spans="1:22">
      <c r="A339" s="12">
        <v>334</v>
      </c>
      <c r="B339" s="22"/>
      <c r="C339" s="20" t="s">
        <v>1098</v>
      </c>
      <c r="D339" s="20" t="s">
        <v>37</v>
      </c>
      <c r="E339" s="27" t="s">
        <v>1099</v>
      </c>
      <c r="F339" s="94" t="s">
        <v>1100</v>
      </c>
      <c r="G339" s="17" t="s">
        <v>40</v>
      </c>
      <c r="H339" s="34">
        <v>4253</v>
      </c>
      <c r="I339" s="41"/>
      <c r="J339" s="18">
        <f>H339*0.16</f>
        <v>680.48</v>
      </c>
      <c r="K339" s="41"/>
      <c r="L339" s="41"/>
      <c r="M339" s="39">
        <f>J339+K339+L339</f>
        <v>680.48</v>
      </c>
      <c r="N339" s="41"/>
      <c r="O339" s="41"/>
      <c r="P339" s="41"/>
      <c r="Q339" s="39"/>
      <c r="R339" s="39"/>
      <c r="S339" s="53">
        <v>1</v>
      </c>
      <c r="T339" s="18">
        <f>M339+Q339</f>
        <v>680.48</v>
      </c>
      <c r="U339" s="56" t="s">
        <v>131</v>
      </c>
      <c r="V339" s="55">
        <f>(MID(U339,8,4)-LEFT(U339,4))*12+RIGHT(U339,2)-MID(U339,5,2)+1</f>
        <v>5</v>
      </c>
    </row>
    <row r="340" ht="24.9" customHeight="1" spans="1:22">
      <c r="A340" s="12">
        <v>335</v>
      </c>
      <c r="B340" s="22"/>
      <c r="C340" s="20" t="s">
        <v>1101</v>
      </c>
      <c r="D340" s="20" t="s">
        <v>37</v>
      </c>
      <c r="E340" s="27" t="s">
        <v>1102</v>
      </c>
      <c r="F340" s="15" t="s">
        <v>1103</v>
      </c>
      <c r="G340" s="17" t="s">
        <v>40</v>
      </c>
      <c r="H340" s="34">
        <v>4253</v>
      </c>
      <c r="I340" s="41"/>
      <c r="J340" s="18">
        <f>H340*0.16</f>
        <v>680.48</v>
      </c>
      <c r="K340" s="41"/>
      <c r="L340" s="41"/>
      <c r="M340" s="39">
        <f>J340+K340+L340</f>
        <v>680.48</v>
      </c>
      <c r="N340" s="41"/>
      <c r="O340" s="41"/>
      <c r="P340" s="41"/>
      <c r="Q340" s="39"/>
      <c r="R340" s="39"/>
      <c r="S340" s="53">
        <v>1</v>
      </c>
      <c r="T340" s="18">
        <f>M340+Q340</f>
        <v>680.48</v>
      </c>
      <c r="U340" s="56" t="s">
        <v>131</v>
      </c>
      <c r="V340" s="55">
        <f>(MID(U340,8,4)-LEFT(U340,4))*12+RIGHT(U340,2)-MID(U340,5,2)+1</f>
        <v>5</v>
      </c>
    </row>
    <row r="341" ht="24.9" customHeight="1" spans="1:22">
      <c r="A341" s="12">
        <v>336</v>
      </c>
      <c r="B341" s="22"/>
      <c r="C341" s="20" t="s">
        <v>1104</v>
      </c>
      <c r="D341" s="20" t="s">
        <v>37</v>
      </c>
      <c r="E341" s="27" t="s">
        <v>1105</v>
      </c>
      <c r="F341" s="94" t="s">
        <v>1106</v>
      </c>
      <c r="G341" s="17" t="s">
        <v>40</v>
      </c>
      <c r="H341" s="34">
        <v>4253</v>
      </c>
      <c r="I341" s="41"/>
      <c r="J341" s="18">
        <f>H341*0.16</f>
        <v>680.48</v>
      </c>
      <c r="K341" s="41"/>
      <c r="L341" s="41"/>
      <c r="M341" s="39">
        <f>J341+K341+L341</f>
        <v>680.48</v>
      </c>
      <c r="N341" s="41"/>
      <c r="O341" s="41"/>
      <c r="P341" s="41"/>
      <c r="Q341" s="39"/>
      <c r="R341" s="39"/>
      <c r="S341" s="53">
        <v>1</v>
      </c>
      <c r="T341" s="18">
        <f>M341+Q341</f>
        <v>680.48</v>
      </c>
      <c r="U341" s="56" t="s">
        <v>390</v>
      </c>
      <c r="V341" s="55">
        <f>(MID(U341,8,4)-LEFT(U341,4))*12+RIGHT(U341,2)-MID(U341,5,2)+1</f>
        <v>4</v>
      </c>
    </row>
    <row r="342" ht="24.9" customHeight="1" spans="1:22">
      <c r="A342" s="12">
        <v>337</v>
      </c>
      <c r="B342" s="22"/>
      <c r="C342" s="20" t="s">
        <v>1107</v>
      </c>
      <c r="D342" s="20" t="s">
        <v>37</v>
      </c>
      <c r="E342" s="27" t="s">
        <v>1108</v>
      </c>
      <c r="F342" s="94" t="s">
        <v>1109</v>
      </c>
      <c r="G342" s="17" t="s">
        <v>40</v>
      </c>
      <c r="H342" s="34">
        <v>4253</v>
      </c>
      <c r="I342" s="41"/>
      <c r="J342" s="18">
        <f>H342*0.16</f>
        <v>680.48</v>
      </c>
      <c r="K342" s="41"/>
      <c r="L342" s="41"/>
      <c r="M342" s="39">
        <f>J342+K342+L342</f>
        <v>680.48</v>
      </c>
      <c r="N342" s="41"/>
      <c r="O342" s="41"/>
      <c r="P342" s="41"/>
      <c r="Q342" s="39"/>
      <c r="R342" s="39"/>
      <c r="S342" s="53">
        <v>1</v>
      </c>
      <c r="T342" s="18">
        <f>M342+Q342</f>
        <v>680.48</v>
      </c>
      <c r="U342" s="56" t="s">
        <v>390</v>
      </c>
      <c r="V342" s="55">
        <f>(MID(U342,8,4)-LEFT(U342,4))*12+RIGHT(U342,2)-MID(U342,5,2)+1</f>
        <v>4</v>
      </c>
    </row>
    <row r="343" ht="24.9" customHeight="1" spans="1:22">
      <c r="A343" s="12">
        <v>338</v>
      </c>
      <c r="B343" s="22"/>
      <c r="C343" s="20" t="s">
        <v>1110</v>
      </c>
      <c r="D343" s="20" t="s">
        <v>37</v>
      </c>
      <c r="E343" s="27" t="s">
        <v>1111</v>
      </c>
      <c r="F343" s="94" t="s">
        <v>1112</v>
      </c>
      <c r="G343" s="17" t="s">
        <v>40</v>
      </c>
      <c r="H343" s="34">
        <v>4253</v>
      </c>
      <c r="I343" s="41"/>
      <c r="J343" s="18">
        <f>H343*0.16</f>
        <v>680.48</v>
      </c>
      <c r="K343" s="41"/>
      <c r="L343" s="41"/>
      <c r="M343" s="39">
        <f>J343+K343+L343</f>
        <v>680.48</v>
      </c>
      <c r="N343" s="41"/>
      <c r="O343" s="41"/>
      <c r="P343" s="41"/>
      <c r="Q343" s="39"/>
      <c r="R343" s="39"/>
      <c r="S343" s="53">
        <v>1</v>
      </c>
      <c r="T343" s="18">
        <f>M343+Q343</f>
        <v>680.48</v>
      </c>
      <c r="U343" s="56" t="s">
        <v>263</v>
      </c>
      <c r="V343" s="55">
        <f>(MID(U343,8,4)-LEFT(U343,4))*12+RIGHT(U343,2)-MID(U343,5,2)+1-17</f>
        <v>8</v>
      </c>
    </row>
    <row r="344" ht="24.9" customHeight="1" spans="1:22">
      <c r="A344" s="12">
        <v>339</v>
      </c>
      <c r="B344" s="22"/>
      <c r="C344" s="20" t="s">
        <v>1113</v>
      </c>
      <c r="D344" s="20" t="s">
        <v>37</v>
      </c>
      <c r="E344" s="27" t="s">
        <v>1114</v>
      </c>
      <c r="F344" s="94" t="s">
        <v>1115</v>
      </c>
      <c r="G344" s="17" t="s">
        <v>40</v>
      </c>
      <c r="H344" s="34">
        <v>4253</v>
      </c>
      <c r="I344" s="41"/>
      <c r="J344" s="18">
        <f>H344*0.16</f>
        <v>680.48</v>
      </c>
      <c r="K344" s="41"/>
      <c r="L344" s="41"/>
      <c r="M344" s="39">
        <f>J344+K344+L344</f>
        <v>680.48</v>
      </c>
      <c r="N344" s="41"/>
      <c r="O344" s="41"/>
      <c r="P344" s="41"/>
      <c r="Q344" s="39"/>
      <c r="R344" s="39"/>
      <c r="S344" s="53">
        <v>1</v>
      </c>
      <c r="T344" s="18">
        <f>M344+Q344</f>
        <v>680.48</v>
      </c>
      <c r="U344" s="56" t="s">
        <v>390</v>
      </c>
      <c r="V344" s="55">
        <f t="shared" ref="V344:V354" si="48">(MID(U344,8,4)-LEFT(U344,4))*12+RIGHT(U344,2)-MID(U344,5,2)+1</f>
        <v>4</v>
      </c>
    </row>
    <row r="345" ht="24.9" customHeight="1" spans="1:22">
      <c r="A345" s="12">
        <v>340</v>
      </c>
      <c r="B345" s="22"/>
      <c r="C345" s="20" t="s">
        <v>1116</v>
      </c>
      <c r="D345" s="20" t="s">
        <v>37</v>
      </c>
      <c r="E345" s="27" t="s">
        <v>1117</v>
      </c>
      <c r="F345" s="21" t="s">
        <v>1118</v>
      </c>
      <c r="G345" s="17" t="s">
        <v>40</v>
      </c>
      <c r="H345" s="34">
        <v>4253</v>
      </c>
      <c r="I345" s="41"/>
      <c r="J345" s="18">
        <f>H345*0.16</f>
        <v>680.48</v>
      </c>
      <c r="K345" s="41"/>
      <c r="L345" s="41"/>
      <c r="M345" s="39">
        <f>J345+K345+L345</f>
        <v>680.48</v>
      </c>
      <c r="N345" s="41"/>
      <c r="O345" s="41"/>
      <c r="P345" s="41"/>
      <c r="Q345" s="39"/>
      <c r="R345" s="39"/>
      <c r="S345" s="53">
        <v>1</v>
      </c>
      <c r="T345" s="18">
        <f>M345+Q345</f>
        <v>680.48</v>
      </c>
      <c r="U345" s="56" t="s">
        <v>390</v>
      </c>
      <c r="V345" s="55">
        <f>(MID(U345,8,4)-LEFT(U345,4))*12+RIGHT(U345,2)-MID(U345,5,2)+1</f>
        <v>4</v>
      </c>
    </row>
    <row r="346" ht="24.9" customHeight="1" spans="1:22">
      <c r="A346" s="12">
        <v>341</v>
      </c>
      <c r="B346" s="22"/>
      <c r="C346" s="20" t="s">
        <v>1119</v>
      </c>
      <c r="D346" s="20" t="s">
        <v>30</v>
      </c>
      <c r="E346" s="27" t="s">
        <v>1120</v>
      </c>
      <c r="F346" s="94" t="s">
        <v>1121</v>
      </c>
      <c r="G346" s="17" t="s">
        <v>40</v>
      </c>
      <c r="H346" s="34">
        <v>4253</v>
      </c>
      <c r="I346" s="41"/>
      <c r="J346" s="18">
        <f>H346*0.16</f>
        <v>680.48</v>
      </c>
      <c r="K346" s="41"/>
      <c r="L346" s="41"/>
      <c r="M346" s="39">
        <f>J346+K346+L346</f>
        <v>680.48</v>
      </c>
      <c r="N346" s="41"/>
      <c r="O346" s="41"/>
      <c r="P346" s="41"/>
      <c r="Q346" s="39"/>
      <c r="R346" s="39"/>
      <c r="S346" s="53">
        <v>1</v>
      </c>
      <c r="T346" s="18">
        <f>M346+Q346</f>
        <v>680.48</v>
      </c>
      <c r="U346" s="56" t="s">
        <v>390</v>
      </c>
      <c r="V346" s="55">
        <f>(MID(U346,8,4)-LEFT(U346,4))*12+RIGHT(U346,2)-MID(U346,5,2)+1</f>
        <v>4</v>
      </c>
    </row>
    <row r="347" ht="24.9" customHeight="1" spans="1:22">
      <c r="A347" s="12">
        <v>342</v>
      </c>
      <c r="B347" s="22"/>
      <c r="C347" s="20" t="s">
        <v>1122</v>
      </c>
      <c r="D347" s="20" t="s">
        <v>30</v>
      </c>
      <c r="E347" s="27" t="s">
        <v>1123</v>
      </c>
      <c r="F347" s="94" t="s">
        <v>1124</v>
      </c>
      <c r="G347" s="17" t="s">
        <v>40</v>
      </c>
      <c r="H347" s="34">
        <v>4253</v>
      </c>
      <c r="I347" s="41"/>
      <c r="J347" s="18">
        <f>H347*0.16</f>
        <v>680.48</v>
      </c>
      <c r="K347" s="41"/>
      <c r="L347" s="41"/>
      <c r="M347" s="39">
        <f>J347+K347+L347</f>
        <v>680.48</v>
      </c>
      <c r="N347" s="41"/>
      <c r="O347" s="41"/>
      <c r="P347" s="41"/>
      <c r="Q347" s="39"/>
      <c r="R347" s="39"/>
      <c r="S347" s="53">
        <v>1</v>
      </c>
      <c r="T347" s="18">
        <f>M347+Q347</f>
        <v>680.48</v>
      </c>
      <c r="U347" s="56" t="s">
        <v>390</v>
      </c>
      <c r="V347" s="55">
        <f>(MID(U347,8,4)-LEFT(U347,4))*12+RIGHT(U347,2)-MID(U347,5,2)+1</f>
        <v>4</v>
      </c>
    </row>
    <row r="348" ht="24.9" customHeight="1" spans="1:22">
      <c r="A348" s="12">
        <v>343</v>
      </c>
      <c r="B348" s="22"/>
      <c r="C348" s="20" t="s">
        <v>1125</v>
      </c>
      <c r="D348" s="20" t="s">
        <v>37</v>
      </c>
      <c r="E348" s="27" t="s">
        <v>1126</v>
      </c>
      <c r="F348" s="94" t="s">
        <v>1127</v>
      </c>
      <c r="G348" s="17" t="s">
        <v>40</v>
      </c>
      <c r="H348" s="34">
        <v>4253</v>
      </c>
      <c r="I348" s="41"/>
      <c r="J348" s="18">
        <f>H348*0.16</f>
        <v>680.48</v>
      </c>
      <c r="K348" s="41"/>
      <c r="L348" s="41"/>
      <c r="M348" s="39">
        <f>J348+K348+L348</f>
        <v>680.48</v>
      </c>
      <c r="N348" s="41"/>
      <c r="O348" s="41"/>
      <c r="P348" s="41"/>
      <c r="Q348" s="39"/>
      <c r="R348" s="39"/>
      <c r="S348" s="53">
        <v>1</v>
      </c>
      <c r="T348" s="18">
        <f>M348+Q348</f>
        <v>680.48</v>
      </c>
      <c r="U348" s="56" t="s">
        <v>390</v>
      </c>
      <c r="V348" s="55">
        <f>(MID(U348,8,4)-LEFT(U348,4))*12+RIGHT(U348,2)-MID(U348,5,2)+1</f>
        <v>4</v>
      </c>
    </row>
    <row r="349" ht="24.9" customHeight="1" spans="1:22">
      <c r="A349" s="12">
        <v>344</v>
      </c>
      <c r="B349" s="22"/>
      <c r="C349" s="20" t="s">
        <v>1128</v>
      </c>
      <c r="D349" s="20" t="s">
        <v>30</v>
      </c>
      <c r="E349" s="27" t="s">
        <v>1129</v>
      </c>
      <c r="F349" s="94" t="s">
        <v>1130</v>
      </c>
      <c r="G349" s="17" t="s">
        <v>40</v>
      </c>
      <c r="H349" s="34">
        <v>4253</v>
      </c>
      <c r="I349" s="41"/>
      <c r="J349" s="18">
        <f>H349*0.16</f>
        <v>680.48</v>
      </c>
      <c r="K349" s="41"/>
      <c r="L349" s="41"/>
      <c r="M349" s="39">
        <f>J349+K349+L349</f>
        <v>680.48</v>
      </c>
      <c r="N349" s="41"/>
      <c r="O349" s="41"/>
      <c r="P349" s="41"/>
      <c r="Q349" s="39"/>
      <c r="R349" s="39"/>
      <c r="S349" s="53">
        <v>1</v>
      </c>
      <c r="T349" s="18">
        <f>M349+Q349</f>
        <v>680.48</v>
      </c>
      <c r="U349" s="56" t="s">
        <v>390</v>
      </c>
      <c r="V349" s="55">
        <f>(MID(U349,8,4)-LEFT(U349,4))*12+RIGHT(U349,2)-MID(U349,5,2)+1</f>
        <v>4</v>
      </c>
    </row>
    <row r="350" ht="24.9" customHeight="1" spans="1:22">
      <c r="A350" s="12">
        <v>345</v>
      </c>
      <c r="B350" s="22"/>
      <c r="C350" s="20" t="s">
        <v>1131</v>
      </c>
      <c r="D350" s="20" t="s">
        <v>30</v>
      </c>
      <c r="E350" s="27" t="s">
        <v>1132</v>
      </c>
      <c r="F350" s="94" t="s">
        <v>1133</v>
      </c>
      <c r="G350" s="17" t="s">
        <v>40</v>
      </c>
      <c r="H350" s="34">
        <v>4253</v>
      </c>
      <c r="I350" s="41"/>
      <c r="J350" s="18">
        <f>H350*0.16</f>
        <v>680.48</v>
      </c>
      <c r="K350" s="41"/>
      <c r="L350" s="41"/>
      <c r="M350" s="39">
        <f>J350+K350+L350</f>
        <v>680.48</v>
      </c>
      <c r="N350" s="41"/>
      <c r="O350" s="41"/>
      <c r="P350" s="41"/>
      <c r="Q350" s="39"/>
      <c r="R350" s="39"/>
      <c r="S350" s="53">
        <v>1</v>
      </c>
      <c r="T350" s="18">
        <f>M350+Q350</f>
        <v>680.48</v>
      </c>
      <c r="U350" s="56" t="s">
        <v>390</v>
      </c>
      <c r="V350" s="55">
        <f>(MID(U350,8,4)-LEFT(U350,4))*12+RIGHT(U350,2)-MID(U350,5,2)+1</f>
        <v>4</v>
      </c>
    </row>
    <row r="351" ht="24.9" customHeight="1" spans="1:22">
      <c r="A351" s="12">
        <v>346</v>
      </c>
      <c r="B351" s="22"/>
      <c r="C351" s="20" t="s">
        <v>1134</v>
      </c>
      <c r="D351" s="20" t="s">
        <v>30</v>
      </c>
      <c r="E351" s="27" t="s">
        <v>1135</v>
      </c>
      <c r="F351" s="94" t="s">
        <v>1136</v>
      </c>
      <c r="G351" s="17" t="s">
        <v>40</v>
      </c>
      <c r="H351" s="34">
        <v>4253</v>
      </c>
      <c r="I351" s="41"/>
      <c r="J351" s="18">
        <f>H351*0.16</f>
        <v>680.48</v>
      </c>
      <c r="K351" s="41"/>
      <c r="L351" s="41"/>
      <c r="M351" s="39">
        <f>J351+K351+L351</f>
        <v>680.48</v>
      </c>
      <c r="N351" s="41"/>
      <c r="O351" s="41"/>
      <c r="P351" s="41"/>
      <c r="Q351" s="39"/>
      <c r="R351" s="39"/>
      <c r="S351" s="53">
        <v>1</v>
      </c>
      <c r="T351" s="18">
        <f>M351+Q351</f>
        <v>680.48</v>
      </c>
      <c r="U351" s="56" t="s">
        <v>390</v>
      </c>
      <c r="V351" s="55">
        <f>(MID(U351,8,4)-LEFT(U351,4))*12+RIGHT(U351,2)-MID(U351,5,2)+1</f>
        <v>4</v>
      </c>
    </row>
    <row r="352" ht="24.9" customHeight="1" spans="1:22">
      <c r="A352" s="12">
        <v>347</v>
      </c>
      <c r="B352" s="22"/>
      <c r="C352" s="20" t="s">
        <v>1006</v>
      </c>
      <c r="D352" s="20" t="s">
        <v>37</v>
      </c>
      <c r="E352" s="27" t="s">
        <v>1137</v>
      </c>
      <c r="F352" s="94" t="s">
        <v>1138</v>
      </c>
      <c r="G352" s="17" t="s">
        <v>40</v>
      </c>
      <c r="H352" s="34">
        <v>4253</v>
      </c>
      <c r="I352" s="41"/>
      <c r="J352" s="18">
        <f>H352*0.16</f>
        <v>680.48</v>
      </c>
      <c r="K352" s="41"/>
      <c r="L352" s="41"/>
      <c r="M352" s="39">
        <f>J352+K352+L352</f>
        <v>680.48</v>
      </c>
      <c r="N352" s="41"/>
      <c r="O352" s="41"/>
      <c r="P352" s="41"/>
      <c r="Q352" s="39"/>
      <c r="R352" s="39"/>
      <c r="S352" s="53">
        <v>1</v>
      </c>
      <c r="T352" s="18">
        <f>M352+Q352</f>
        <v>680.48</v>
      </c>
      <c r="U352" s="56" t="s">
        <v>390</v>
      </c>
      <c r="V352" s="55">
        <f>(MID(U352,8,4)-LEFT(U352,4))*12+RIGHT(U352,2)-MID(U352,5,2)+1</f>
        <v>4</v>
      </c>
    </row>
    <row r="353" ht="24.9" customHeight="1" spans="1:22">
      <c r="A353" s="12">
        <v>348</v>
      </c>
      <c r="B353" s="22"/>
      <c r="C353" s="20" t="s">
        <v>1139</v>
      </c>
      <c r="D353" s="20" t="s">
        <v>37</v>
      </c>
      <c r="E353" s="27" t="s">
        <v>1140</v>
      </c>
      <c r="F353" s="94" t="s">
        <v>1141</v>
      </c>
      <c r="G353" s="17" t="s">
        <v>40</v>
      </c>
      <c r="H353" s="34">
        <v>4253</v>
      </c>
      <c r="I353" s="41"/>
      <c r="J353" s="18">
        <f>H353*0.16</f>
        <v>680.48</v>
      </c>
      <c r="K353" s="41"/>
      <c r="L353" s="41"/>
      <c r="M353" s="39">
        <f>J353+K353+L353</f>
        <v>680.48</v>
      </c>
      <c r="N353" s="41"/>
      <c r="O353" s="41"/>
      <c r="P353" s="41"/>
      <c r="Q353" s="39"/>
      <c r="R353" s="39"/>
      <c r="S353" s="53">
        <v>1</v>
      </c>
      <c r="T353" s="18">
        <f>M353+Q353</f>
        <v>680.48</v>
      </c>
      <c r="U353" s="56" t="s">
        <v>390</v>
      </c>
      <c r="V353" s="55">
        <f>(MID(U353,8,4)-LEFT(U353,4))*12+RIGHT(U353,2)-MID(U353,5,2)+1</f>
        <v>4</v>
      </c>
    </row>
    <row r="354" ht="24.9" customHeight="1" spans="1:22">
      <c r="A354" s="12">
        <v>349</v>
      </c>
      <c r="B354" s="22"/>
      <c r="C354" s="20" t="s">
        <v>1142</v>
      </c>
      <c r="D354" s="20" t="s">
        <v>37</v>
      </c>
      <c r="E354" s="27" t="s">
        <v>1143</v>
      </c>
      <c r="F354" s="94" t="s">
        <v>1144</v>
      </c>
      <c r="G354" s="17" t="s">
        <v>40</v>
      </c>
      <c r="H354" s="34">
        <v>4253</v>
      </c>
      <c r="I354" s="41"/>
      <c r="J354" s="18">
        <f>H354*0.16</f>
        <v>680.48</v>
      </c>
      <c r="K354" s="41"/>
      <c r="L354" s="41"/>
      <c r="M354" s="39">
        <f>J354+K354+L354</f>
        <v>680.48</v>
      </c>
      <c r="N354" s="41"/>
      <c r="O354" s="41"/>
      <c r="P354" s="41"/>
      <c r="Q354" s="39"/>
      <c r="R354" s="39"/>
      <c r="S354" s="53">
        <v>1</v>
      </c>
      <c r="T354" s="18">
        <f>M354+Q354</f>
        <v>680.48</v>
      </c>
      <c r="U354" s="56" t="s">
        <v>390</v>
      </c>
      <c r="V354" s="55">
        <f>(MID(U354,8,4)-LEFT(U354,4))*12+RIGHT(U354,2)-MID(U354,5,2)+1</f>
        <v>4</v>
      </c>
    </row>
    <row r="355" ht="24.9" customHeight="1" spans="1:22">
      <c r="A355" s="12">
        <v>350</v>
      </c>
      <c r="B355" s="23"/>
      <c r="C355" s="20" t="s">
        <v>1145</v>
      </c>
      <c r="D355" s="20" t="s">
        <v>30</v>
      </c>
      <c r="E355" s="27" t="s">
        <v>1146</v>
      </c>
      <c r="F355" s="94" t="s">
        <v>1147</v>
      </c>
      <c r="G355" s="17" t="s">
        <v>40</v>
      </c>
      <c r="H355" s="34">
        <v>4253</v>
      </c>
      <c r="I355" s="41"/>
      <c r="J355" s="18">
        <f>H355*0.16</f>
        <v>680.48</v>
      </c>
      <c r="K355" s="41"/>
      <c r="L355" s="41"/>
      <c r="M355" s="39">
        <f>J355+K355+L355</f>
        <v>680.48</v>
      </c>
      <c r="N355" s="41"/>
      <c r="O355" s="41"/>
      <c r="P355" s="41"/>
      <c r="Q355" s="39"/>
      <c r="R355" s="39"/>
      <c r="S355" s="53">
        <v>1</v>
      </c>
      <c r="T355" s="18">
        <f>M355+Q355</f>
        <v>680.48</v>
      </c>
      <c r="U355" s="56" t="s">
        <v>239</v>
      </c>
      <c r="V355" s="55">
        <v>1</v>
      </c>
    </row>
    <row r="356" ht="24.9" customHeight="1" spans="1:22">
      <c r="A356" s="12">
        <v>351</v>
      </c>
      <c r="B356" s="20" t="s">
        <v>1148</v>
      </c>
      <c r="C356" s="20" t="s">
        <v>1149</v>
      </c>
      <c r="D356" s="20" t="s">
        <v>30</v>
      </c>
      <c r="E356" s="27" t="s">
        <v>1150</v>
      </c>
      <c r="F356" s="94" t="s">
        <v>1151</v>
      </c>
      <c r="G356" s="17" t="s">
        <v>40</v>
      </c>
      <c r="H356" s="34">
        <v>5263</v>
      </c>
      <c r="I356" s="41"/>
      <c r="J356" s="18">
        <f>H356*0.16</f>
        <v>842.08</v>
      </c>
      <c r="K356" s="41"/>
      <c r="L356" s="41"/>
      <c r="M356" s="39">
        <f>J356+K356+L356</f>
        <v>842.08</v>
      </c>
      <c r="N356" s="41"/>
      <c r="O356" s="41"/>
      <c r="P356" s="41"/>
      <c r="Q356" s="39"/>
      <c r="R356" s="39"/>
      <c r="S356" s="53">
        <v>1</v>
      </c>
      <c r="T356" s="18">
        <f>M356+Q356</f>
        <v>842.08</v>
      </c>
      <c r="U356" s="56" t="s">
        <v>174</v>
      </c>
      <c r="V356" s="55">
        <f>(MID(U356,8,4)-LEFT(U356,4))*12+RIGHT(U356,2)-MID(U356,5,2)+1-1</f>
        <v>25</v>
      </c>
    </row>
    <row r="357" ht="24.9" customHeight="1" spans="1:22">
      <c r="A357" s="12">
        <v>352</v>
      </c>
      <c r="B357" s="19" t="s">
        <v>1152</v>
      </c>
      <c r="C357" s="20" t="s">
        <v>1153</v>
      </c>
      <c r="D357" s="20" t="s">
        <v>37</v>
      </c>
      <c r="E357" s="27" t="s">
        <v>1154</v>
      </c>
      <c r="F357" s="94" t="s">
        <v>1155</v>
      </c>
      <c r="G357" s="17" t="s">
        <v>40</v>
      </c>
      <c r="H357" s="34">
        <v>4300</v>
      </c>
      <c r="I357" s="41"/>
      <c r="J357" s="18">
        <f>H357*0.16</f>
        <v>688</v>
      </c>
      <c r="K357" s="41"/>
      <c r="L357" s="41"/>
      <c r="M357" s="39">
        <f>J357+K357+L357</f>
        <v>688</v>
      </c>
      <c r="N357" s="41"/>
      <c r="O357" s="41"/>
      <c r="P357" s="41"/>
      <c r="Q357" s="39"/>
      <c r="R357" s="39"/>
      <c r="S357" s="53">
        <v>1</v>
      </c>
      <c r="T357" s="18">
        <f>M357+Q357</f>
        <v>688</v>
      </c>
      <c r="U357" s="56" t="s">
        <v>209</v>
      </c>
      <c r="V357" s="55">
        <f t="shared" ref="V357:V380" si="49">(MID(U357,8,4)-LEFT(U357,4))*12+RIGHT(U357,2)-MID(U357,5,2)+1</f>
        <v>27</v>
      </c>
    </row>
    <row r="358" ht="24.9" customHeight="1" spans="1:22">
      <c r="A358" s="12">
        <v>353</v>
      </c>
      <c r="B358" s="22"/>
      <c r="C358" s="20" t="s">
        <v>1156</v>
      </c>
      <c r="D358" s="24" t="s">
        <v>30</v>
      </c>
      <c r="E358" s="27" t="s">
        <v>1157</v>
      </c>
      <c r="F358" s="94" t="s">
        <v>1158</v>
      </c>
      <c r="G358" s="17" t="s">
        <v>40</v>
      </c>
      <c r="H358" s="34">
        <v>4300</v>
      </c>
      <c r="I358" s="41"/>
      <c r="J358" s="18">
        <f>H358*0.16</f>
        <v>688</v>
      </c>
      <c r="K358" s="41"/>
      <c r="L358" s="41"/>
      <c r="M358" s="39">
        <f>J358+K358+L358</f>
        <v>688</v>
      </c>
      <c r="N358" s="41"/>
      <c r="O358" s="41"/>
      <c r="P358" s="41"/>
      <c r="Q358" s="39"/>
      <c r="R358" s="39"/>
      <c r="S358" s="53">
        <v>1</v>
      </c>
      <c r="T358" s="18">
        <f>M358+Q358</f>
        <v>688</v>
      </c>
      <c r="U358" s="56" t="s">
        <v>174</v>
      </c>
      <c r="V358" s="55">
        <f>(MID(U358,8,4)-LEFT(U358,4))*12+RIGHT(U358,2)-MID(U358,5,2)+1</f>
        <v>26</v>
      </c>
    </row>
    <row r="359" ht="24.9" customHeight="1" spans="1:22">
      <c r="A359" s="12">
        <v>354</v>
      </c>
      <c r="B359" s="22"/>
      <c r="C359" s="20" t="s">
        <v>1159</v>
      </c>
      <c r="D359" s="20" t="s">
        <v>37</v>
      </c>
      <c r="E359" s="27" t="s">
        <v>1160</v>
      </c>
      <c r="F359" s="94" t="s">
        <v>1161</v>
      </c>
      <c r="G359" s="17" t="s">
        <v>40</v>
      </c>
      <c r="H359" s="34">
        <v>4300</v>
      </c>
      <c r="I359" s="41"/>
      <c r="J359" s="18">
        <f>H359*0.16</f>
        <v>688</v>
      </c>
      <c r="K359" s="41"/>
      <c r="L359" s="41"/>
      <c r="M359" s="39">
        <f>J359+K359+L359</f>
        <v>688</v>
      </c>
      <c r="N359" s="41"/>
      <c r="O359" s="41"/>
      <c r="P359" s="41"/>
      <c r="Q359" s="39"/>
      <c r="R359" s="39"/>
      <c r="S359" s="53">
        <v>1</v>
      </c>
      <c r="T359" s="18">
        <f>M359+Q359</f>
        <v>688</v>
      </c>
      <c r="U359" s="56" t="s">
        <v>34</v>
      </c>
      <c r="V359" s="55">
        <f>(MID(U359,8,4)-LEFT(U359,4))*12+RIGHT(U359,2)-MID(U359,5,2)+1</f>
        <v>24</v>
      </c>
    </row>
    <row r="360" ht="24.9" customHeight="1" spans="1:22">
      <c r="A360" s="12">
        <v>355</v>
      </c>
      <c r="B360" s="22"/>
      <c r="C360" s="20" t="s">
        <v>1162</v>
      </c>
      <c r="D360" s="20" t="s">
        <v>37</v>
      </c>
      <c r="E360" s="27" t="s">
        <v>1163</v>
      </c>
      <c r="F360" s="94" t="s">
        <v>1164</v>
      </c>
      <c r="G360" s="17" t="s">
        <v>40</v>
      </c>
      <c r="H360" s="34">
        <v>4300</v>
      </c>
      <c r="I360" s="41"/>
      <c r="J360" s="18">
        <f>H360*0.16</f>
        <v>688</v>
      </c>
      <c r="K360" s="41"/>
      <c r="L360" s="41"/>
      <c r="M360" s="39">
        <f>J360+K360+L360</f>
        <v>688</v>
      </c>
      <c r="N360" s="41"/>
      <c r="O360" s="41"/>
      <c r="P360" s="41"/>
      <c r="Q360" s="39"/>
      <c r="R360" s="39"/>
      <c r="S360" s="53">
        <v>1</v>
      </c>
      <c r="T360" s="18">
        <f>M360+Q360</f>
        <v>688</v>
      </c>
      <c r="U360" s="56" t="s">
        <v>112</v>
      </c>
      <c r="V360" s="55">
        <f>(MID(U360,8,4)-LEFT(U360,4))*12+RIGHT(U360,2)-MID(U360,5,2)+1</f>
        <v>16</v>
      </c>
    </row>
    <row r="361" ht="24.9" customHeight="1" spans="1:22">
      <c r="A361" s="12">
        <v>356</v>
      </c>
      <c r="B361" s="22"/>
      <c r="C361" s="20" t="s">
        <v>1165</v>
      </c>
      <c r="D361" s="20" t="s">
        <v>30</v>
      </c>
      <c r="E361" s="27" t="s">
        <v>1166</v>
      </c>
      <c r="F361" s="94" t="s">
        <v>1167</v>
      </c>
      <c r="G361" s="17" t="s">
        <v>40</v>
      </c>
      <c r="H361" s="34">
        <v>4300</v>
      </c>
      <c r="I361" s="41"/>
      <c r="J361" s="18">
        <f>H361*0.16</f>
        <v>688</v>
      </c>
      <c r="K361" s="41"/>
      <c r="L361" s="41"/>
      <c r="M361" s="39">
        <f>J361+K361+L361</f>
        <v>688</v>
      </c>
      <c r="N361" s="41"/>
      <c r="O361" s="41"/>
      <c r="P361" s="41"/>
      <c r="Q361" s="39"/>
      <c r="R361" s="39"/>
      <c r="S361" s="53">
        <v>1</v>
      </c>
      <c r="T361" s="18">
        <f>M361+Q361</f>
        <v>688</v>
      </c>
      <c r="U361" s="56" t="s">
        <v>112</v>
      </c>
      <c r="V361" s="55">
        <f>(MID(U361,8,4)-LEFT(U361,4))*12+RIGHT(U361,2)-MID(U361,5,2)+1</f>
        <v>16</v>
      </c>
    </row>
    <row r="362" ht="24.9" customHeight="1" spans="1:22">
      <c r="A362" s="12">
        <v>357</v>
      </c>
      <c r="B362" s="22"/>
      <c r="C362" s="20" t="s">
        <v>1168</v>
      </c>
      <c r="D362" s="20" t="s">
        <v>30</v>
      </c>
      <c r="E362" s="27" t="s">
        <v>1169</v>
      </c>
      <c r="F362" s="94" t="s">
        <v>1170</v>
      </c>
      <c r="G362" s="17" t="s">
        <v>40</v>
      </c>
      <c r="H362" s="34">
        <v>4300</v>
      </c>
      <c r="I362" s="41"/>
      <c r="J362" s="18">
        <f>H362*0.16</f>
        <v>688</v>
      </c>
      <c r="K362" s="41"/>
      <c r="L362" s="41"/>
      <c r="M362" s="39">
        <f>J362+K362+L362</f>
        <v>688</v>
      </c>
      <c r="N362" s="41"/>
      <c r="O362" s="41"/>
      <c r="P362" s="41"/>
      <c r="Q362" s="39"/>
      <c r="R362" s="39"/>
      <c r="S362" s="53">
        <v>1</v>
      </c>
      <c r="T362" s="18">
        <f>M362+Q362</f>
        <v>688</v>
      </c>
      <c r="U362" s="56" t="s">
        <v>112</v>
      </c>
      <c r="V362" s="55">
        <f>(MID(U362,8,4)-LEFT(U362,4))*12+RIGHT(U362,2)-MID(U362,5,2)+1</f>
        <v>16</v>
      </c>
    </row>
    <row r="363" ht="24.9" customHeight="1" spans="1:22">
      <c r="A363" s="12">
        <v>358</v>
      </c>
      <c r="B363" s="22"/>
      <c r="C363" s="20" t="s">
        <v>1171</v>
      </c>
      <c r="D363" s="20" t="s">
        <v>30</v>
      </c>
      <c r="E363" s="27" t="s">
        <v>1172</v>
      </c>
      <c r="F363" s="94" t="s">
        <v>1173</v>
      </c>
      <c r="G363" s="17" t="s">
        <v>40</v>
      </c>
      <c r="H363" s="34">
        <v>4300</v>
      </c>
      <c r="I363" s="41"/>
      <c r="J363" s="18">
        <f>H363*0.16</f>
        <v>688</v>
      </c>
      <c r="K363" s="41"/>
      <c r="L363" s="41"/>
      <c r="M363" s="39">
        <f>J363+K363+L363</f>
        <v>688</v>
      </c>
      <c r="N363" s="41"/>
      <c r="O363" s="41"/>
      <c r="P363" s="41"/>
      <c r="Q363" s="39"/>
      <c r="R363" s="39"/>
      <c r="S363" s="53">
        <v>1</v>
      </c>
      <c r="T363" s="18">
        <f>M363+Q363</f>
        <v>688</v>
      </c>
      <c r="U363" s="56" t="s">
        <v>112</v>
      </c>
      <c r="V363" s="55">
        <f>(MID(U363,8,4)-LEFT(U363,4))*12+RIGHT(U363,2)-MID(U363,5,2)+1</f>
        <v>16</v>
      </c>
    </row>
    <row r="364" ht="24.9" customHeight="1" spans="1:22">
      <c r="A364" s="12">
        <v>359</v>
      </c>
      <c r="B364" s="23"/>
      <c r="C364" s="20" t="s">
        <v>1174</v>
      </c>
      <c r="D364" s="20" t="s">
        <v>37</v>
      </c>
      <c r="E364" s="27" t="s">
        <v>1175</v>
      </c>
      <c r="F364" s="94" t="s">
        <v>1176</v>
      </c>
      <c r="G364" s="17" t="s">
        <v>40</v>
      </c>
      <c r="H364" s="34">
        <v>4253</v>
      </c>
      <c r="I364" s="41"/>
      <c r="J364" s="18">
        <f>H364*0.16</f>
        <v>680.48</v>
      </c>
      <c r="K364" s="41"/>
      <c r="L364" s="41"/>
      <c r="M364" s="39">
        <f>J364+K364+L364</f>
        <v>680.48</v>
      </c>
      <c r="N364" s="41"/>
      <c r="O364" s="41"/>
      <c r="P364" s="41"/>
      <c r="Q364" s="39"/>
      <c r="R364" s="39"/>
      <c r="S364" s="53">
        <v>1</v>
      </c>
      <c r="T364" s="18">
        <f>M364+Q364</f>
        <v>680.48</v>
      </c>
      <c r="U364" s="56" t="s">
        <v>390</v>
      </c>
      <c r="V364" s="55">
        <f>(MID(U364,8,4)-LEFT(U364,4))*12+RIGHT(U364,2)-MID(U364,5,2)+1</f>
        <v>4</v>
      </c>
    </row>
    <row r="365" ht="24.9" customHeight="1" spans="1:22">
      <c r="A365" s="12">
        <v>360</v>
      </c>
      <c r="B365" s="19" t="s">
        <v>1177</v>
      </c>
      <c r="C365" s="20" t="s">
        <v>1178</v>
      </c>
      <c r="D365" s="24" t="s">
        <v>30</v>
      </c>
      <c r="E365" s="27" t="s">
        <v>1179</v>
      </c>
      <c r="F365" s="21" t="s">
        <v>1180</v>
      </c>
      <c r="G365" s="17" t="s">
        <v>40</v>
      </c>
      <c r="H365" s="29">
        <v>5768</v>
      </c>
      <c r="I365" s="41"/>
      <c r="J365" s="18">
        <f>H365*0.16</f>
        <v>922.88</v>
      </c>
      <c r="K365" s="41"/>
      <c r="L365" s="41"/>
      <c r="M365" s="39">
        <f>J365+K365+L365</f>
        <v>922.88</v>
      </c>
      <c r="N365" s="41"/>
      <c r="O365" s="41"/>
      <c r="P365" s="41"/>
      <c r="Q365" s="39"/>
      <c r="R365" s="39"/>
      <c r="S365" s="53">
        <v>1</v>
      </c>
      <c r="T365" s="18">
        <f>M365+Q365</f>
        <v>922.88</v>
      </c>
      <c r="U365" s="56" t="s">
        <v>174</v>
      </c>
      <c r="V365" s="55">
        <f>(MID(U365,8,4)-LEFT(U365,4))*12+RIGHT(U365,2)-MID(U365,5,2)+1</f>
        <v>26</v>
      </c>
    </row>
    <row r="366" ht="24.9" customHeight="1" spans="1:22">
      <c r="A366" s="12">
        <v>361</v>
      </c>
      <c r="B366" s="22"/>
      <c r="C366" s="20" t="s">
        <v>1181</v>
      </c>
      <c r="D366" s="20" t="s">
        <v>30</v>
      </c>
      <c r="E366" s="27" t="s">
        <v>1182</v>
      </c>
      <c r="F366" s="21" t="s">
        <v>1183</v>
      </c>
      <c r="G366" s="17" t="s">
        <v>40</v>
      </c>
      <c r="H366" s="29">
        <v>4700</v>
      </c>
      <c r="I366" s="41"/>
      <c r="J366" s="18">
        <f>H366*0.16</f>
        <v>752</v>
      </c>
      <c r="K366" s="41"/>
      <c r="L366" s="41"/>
      <c r="M366" s="39">
        <f>J366+K366+L366</f>
        <v>752</v>
      </c>
      <c r="N366" s="41"/>
      <c r="O366" s="41"/>
      <c r="P366" s="41"/>
      <c r="Q366" s="39"/>
      <c r="R366" s="39"/>
      <c r="S366" s="53">
        <v>1</v>
      </c>
      <c r="T366" s="18">
        <f>M366+Q366</f>
        <v>752</v>
      </c>
      <c r="U366" s="56" t="s">
        <v>174</v>
      </c>
      <c r="V366" s="55">
        <f>(MID(U366,8,4)-LEFT(U366,4))*12+RIGHT(U366,2)-MID(U366,5,2)+1</f>
        <v>26</v>
      </c>
    </row>
    <row r="367" ht="24.9" customHeight="1" spans="1:22">
      <c r="A367" s="12">
        <v>362</v>
      </c>
      <c r="B367" s="22"/>
      <c r="C367" s="20" t="s">
        <v>1184</v>
      </c>
      <c r="D367" s="20" t="s">
        <v>30</v>
      </c>
      <c r="E367" s="27" t="s">
        <v>1185</v>
      </c>
      <c r="F367" s="21" t="s">
        <v>1186</v>
      </c>
      <c r="G367" s="17" t="s">
        <v>40</v>
      </c>
      <c r="H367" s="29">
        <v>4400</v>
      </c>
      <c r="I367" s="41"/>
      <c r="J367" s="18">
        <f>H367*0.16</f>
        <v>704</v>
      </c>
      <c r="K367" s="41"/>
      <c r="L367" s="41"/>
      <c r="M367" s="39">
        <f>J367+K367+L367</f>
        <v>704</v>
      </c>
      <c r="N367" s="41"/>
      <c r="O367" s="41"/>
      <c r="P367" s="41"/>
      <c r="Q367" s="39"/>
      <c r="R367" s="39"/>
      <c r="S367" s="53">
        <v>1</v>
      </c>
      <c r="T367" s="18">
        <f>M367+Q367</f>
        <v>704</v>
      </c>
      <c r="U367" s="56" t="s">
        <v>174</v>
      </c>
      <c r="V367" s="55">
        <f>(MID(U367,8,4)-LEFT(U367,4))*12+RIGHT(U367,2)-MID(U367,5,2)+1</f>
        <v>26</v>
      </c>
    </row>
    <row r="368" ht="24.9" customHeight="1" spans="1:22">
      <c r="A368" s="12">
        <v>363</v>
      </c>
      <c r="B368" s="22"/>
      <c r="C368" s="20" t="s">
        <v>1187</v>
      </c>
      <c r="D368" s="24" t="s">
        <v>37</v>
      </c>
      <c r="E368" s="27" t="s">
        <v>1188</v>
      </c>
      <c r="F368" s="21" t="s">
        <v>1189</v>
      </c>
      <c r="G368" s="17" t="s">
        <v>40</v>
      </c>
      <c r="H368" s="29">
        <v>4421</v>
      </c>
      <c r="I368" s="41"/>
      <c r="J368" s="18">
        <f>H368*0.16</f>
        <v>707.36</v>
      </c>
      <c r="K368" s="41"/>
      <c r="L368" s="41"/>
      <c r="M368" s="39">
        <f>J368+K368+L368</f>
        <v>707.36</v>
      </c>
      <c r="N368" s="41"/>
      <c r="O368" s="41"/>
      <c r="P368" s="41"/>
      <c r="Q368" s="39"/>
      <c r="R368" s="39"/>
      <c r="S368" s="53">
        <v>1</v>
      </c>
      <c r="T368" s="18">
        <f>M368+Q368</f>
        <v>707.36</v>
      </c>
      <c r="U368" s="56" t="s">
        <v>174</v>
      </c>
      <c r="V368" s="55">
        <f>(MID(U368,8,4)-LEFT(U368,4))*12+RIGHT(U368,2)-MID(U368,5,2)+1</f>
        <v>26</v>
      </c>
    </row>
    <row r="369" ht="24.9" customHeight="1" spans="1:22">
      <c r="A369" s="12">
        <v>364</v>
      </c>
      <c r="B369" s="22"/>
      <c r="C369" s="20" t="s">
        <v>1190</v>
      </c>
      <c r="D369" s="24" t="s">
        <v>37</v>
      </c>
      <c r="E369" s="27" t="s">
        <v>1191</v>
      </c>
      <c r="F369" s="21" t="s">
        <v>1192</v>
      </c>
      <c r="G369" s="17" t="s">
        <v>40</v>
      </c>
      <c r="H369" s="29">
        <v>4450</v>
      </c>
      <c r="I369" s="41"/>
      <c r="J369" s="18">
        <f>H369*0.16</f>
        <v>712</v>
      </c>
      <c r="K369" s="41"/>
      <c r="L369" s="41"/>
      <c r="M369" s="39">
        <f>J369+K369+L369</f>
        <v>712</v>
      </c>
      <c r="N369" s="41"/>
      <c r="O369" s="41"/>
      <c r="P369" s="41"/>
      <c r="Q369" s="39"/>
      <c r="R369" s="39"/>
      <c r="S369" s="53">
        <v>1</v>
      </c>
      <c r="T369" s="18">
        <f>M369+Q369</f>
        <v>712</v>
      </c>
      <c r="U369" s="56" t="s">
        <v>174</v>
      </c>
      <c r="V369" s="55">
        <f>(MID(U369,8,4)-LEFT(U369,4))*12+RIGHT(U369,2)-MID(U369,5,2)+1</f>
        <v>26</v>
      </c>
    </row>
    <row r="370" ht="24.9" customHeight="1" spans="1:22">
      <c r="A370" s="12">
        <v>365</v>
      </c>
      <c r="B370" s="22"/>
      <c r="C370" s="20" t="s">
        <v>1193</v>
      </c>
      <c r="D370" s="24" t="s">
        <v>37</v>
      </c>
      <c r="E370" s="27" t="s">
        <v>1194</v>
      </c>
      <c r="F370" s="21" t="s">
        <v>1195</v>
      </c>
      <c r="G370" s="17" t="s">
        <v>40</v>
      </c>
      <c r="H370" s="29">
        <v>4253</v>
      </c>
      <c r="I370" s="41"/>
      <c r="J370" s="18">
        <f>H370*0.16</f>
        <v>680.48</v>
      </c>
      <c r="K370" s="41"/>
      <c r="L370" s="41"/>
      <c r="M370" s="39">
        <f>J370+K370+L370</f>
        <v>680.48</v>
      </c>
      <c r="N370" s="41"/>
      <c r="O370" s="41"/>
      <c r="P370" s="41"/>
      <c r="Q370" s="39"/>
      <c r="R370" s="39"/>
      <c r="S370" s="53">
        <v>1</v>
      </c>
      <c r="T370" s="18">
        <f>M370+Q370</f>
        <v>680.48</v>
      </c>
      <c r="U370" s="56" t="s">
        <v>64</v>
      </c>
      <c r="V370" s="55">
        <f>(MID(U370,8,4)-LEFT(U370,4))*12+RIGHT(U370,2)-MID(U370,5,2)+1</f>
        <v>22</v>
      </c>
    </row>
    <row r="371" ht="24.9" customHeight="1" spans="1:22">
      <c r="A371" s="12">
        <v>366</v>
      </c>
      <c r="B371" s="22"/>
      <c r="C371" s="20" t="s">
        <v>1196</v>
      </c>
      <c r="D371" s="20" t="s">
        <v>30</v>
      </c>
      <c r="E371" s="27" t="s">
        <v>1197</v>
      </c>
      <c r="F371" s="21" t="s">
        <v>1198</v>
      </c>
      <c r="G371" s="17" t="s">
        <v>40</v>
      </c>
      <c r="H371" s="29">
        <v>4253</v>
      </c>
      <c r="I371" s="41"/>
      <c r="J371" s="18">
        <f>H371*0.16</f>
        <v>680.48</v>
      </c>
      <c r="K371" s="41"/>
      <c r="L371" s="41"/>
      <c r="M371" s="39">
        <f>J371+K371+L371</f>
        <v>680.48</v>
      </c>
      <c r="N371" s="41"/>
      <c r="O371" s="41"/>
      <c r="P371" s="41"/>
      <c r="Q371" s="39"/>
      <c r="R371" s="39"/>
      <c r="S371" s="53">
        <v>1</v>
      </c>
      <c r="T371" s="18">
        <f>M371+Q371</f>
        <v>680.48</v>
      </c>
      <c r="U371" s="56" t="s">
        <v>127</v>
      </c>
      <c r="V371" s="55">
        <f>(MID(U371,8,4)-LEFT(U371,4))*12+RIGHT(U371,2)-MID(U371,5,2)+1</f>
        <v>20</v>
      </c>
    </row>
    <row r="372" ht="24.9" customHeight="1" spans="1:22">
      <c r="A372" s="12">
        <v>367</v>
      </c>
      <c r="B372" s="22"/>
      <c r="C372" s="20" t="s">
        <v>1199</v>
      </c>
      <c r="D372" s="20" t="s">
        <v>30</v>
      </c>
      <c r="E372" s="27" t="s">
        <v>1200</v>
      </c>
      <c r="F372" s="21" t="s">
        <v>1201</v>
      </c>
      <c r="G372" s="17" t="s">
        <v>40</v>
      </c>
      <c r="H372" s="29">
        <v>4500</v>
      </c>
      <c r="I372" s="41"/>
      <c r="J372" s="18">
        <f>H372*0.16</f>
        <v>720</v>
      </c>
      <c r="K372" s="41"/>
      <c r="L372" s="41"/>
      <c r="M372" s="39">
        <f>J372+K372+L372</f>
        <v>720</v>
      </c>
      <c r="N372" s="41"/>
      <c r="O372" s="41"/>
      <c r="P372" s="41"/>
      <c r="Q372" s="39"/>
      <c r="R372" s="39"/>
      <c r="S372" s="53">
        <v>1</v>
      </c>
      <c r="T372" s="18">
        <f>M372+Q372</f>
        <v>720</v>
      </c>
      <c r="U372" s="56" t="s">
        <v>127</v>
      </c>
      <c r="V372" s="55">
        <f>(MID(U372,8,4)-LEFT(U372,4))*12+RIGHT(U372,2)-MID(U372,5,2)+1</f>
        <v>20</v>
      </c>
    </row>
    <row r="373" ht="24.9" customHeight="1" spans="1:22">
      <c r="A373" s="12">
        <v>368</v>
      </c>
      <c r="B373" s="22"/>
      <c r="C373" s="20" t="s">
        <v>1202</v>
      </c>
      <c r="D373" s="20" t="s">
        <v>37</v>
      </c>
      <c r="E373" s="27" t="s">
        <v>1203</v>
      </c>
      <c r="F373" s="21" t="s">
        <v>1204</v>
      </c>
      <c r="G373" s="17" t="s">
        <v>40</v>
      </c>
      <c r="H373" s="29">
        <v>4420</v>
      </c>
      <c r="I373" s="41"/>
      <c r="J373" s="18">
        <f>H373*0.16</f>
        <v>707.2</v>
      </c>
      <c r="K373" s="41"/>
      <c r="L373" s="41"/>
      <c r="M373" s="39">
        <f>J373+K373+L373</f>
        <v>707.2</v>
      </c>
      <c r="N373" s="41"/>
      <c r="O373" s="41"/>
      <c r="P373" s="41"/>
      <c r="Q373" s="39"/>
      <c r="R373" s="39"/>
      <c r="S373" s="53">
        <v>1</v>
      </c>
      <c r="T373" s="18">
        <f>M373+Q373</f>
        <v>707.2</v>
      </c>
      <c r="U373" s="56" t="s">
        <v>564</v>
      </c>
      <c r="V373" s="55">
        <f>(MID(U373,8,4)-LEFT(U373,4))*12+RIGHT(U373,2)-MID(U373,5,2)+1</f>
        <v>17</v>
      </c>
    </row>
    <row r="374" ht="24.9" customHeight="1" spans="1:22">
      <c r="A374" s="12">
        <v>369</v>
      </c>
      <c r="B374" s="22"/>
      <c r="C374" s="20" t="s">
        <v>1205</v>
      </c>
      <c r="D374" s="20" t="s">
        <v>30</v>
      </c>
      <c r="E374" s="27" t="s">
        <v>1206</v>
      </c>
      <c r="F374" s="21" t="s">
        <v>1207</v>
      </c>
      <c r="G374" s="17" t="s">
        <v>40</v>
      </c>
      <c r="H374" s="29">
        <v>4253</v>
      </c>
      <c r="I374" s="41"/>
      <c r="J374" s="18">
        <f>H374*0.16</f>
        <v>680.48</v>
      </c>
      <c r="K374" s="41"/>
      <c r="L374" s="41"/>
      <c r="M374" s="39">
        <f>J374+K374+L374</f>
        <v>680.48</v>
      </c>
      <c r="N374" s="41"/>
      <c r="O374" s="41"/>
      <c r="P374" s="41"/>
      <c r="Q374" s="39"/>
      <c r="R374" s="39"/>
      <c r="S374" s="53">
        <v>1</v>
      </c>
      <c r="T374" s="18">
        <f>M374+Q374</f>
        <v>680.48</v>
      </c>
      <c r="U374" s="56" t="s">
        <v>112</v>
      </c>
      <c r="V374" s="55">
        <f>(MID(U374,8,4)-LEFT(U374,4))*12+RIGHT(U374,2)-MID(U374,5,2)+1</f>
        <v>16</v>
      </c>
    </row>
    <row r="375" ht="24.9" customHeight="1" spans="1:22">
      <c r="A375" s="12">
        <v>370</v>
      </c>
      <c r="B375" s="22"/>
      <c r="C375" s="20" t="s">
        <v>1208</v>
      </c>
      <c r="D375" s="20" t="s">
        <v>37</v>
      </c>
      <c r="E375" s="27" t="s">
        <v>1209</v>
      </c>
      <c r="F375" s="21" t="s">
        <v>1210</v>
      </c>
      <c r="G375" s="17" t="s">
        <v>40</v>
      </c>
      <c r="H375" s="29">
        <v>4400</v>
      </c>
      <c r="I375" s="41"/>
      <c r="J375" s="18">
        <f>H375*0.16</f>
        <v>704</v>
      </c>
      <c r="K375" s="41"/>
      <c r="L375" s="41"/>
      <c r="M375" s="39">
        <f>J375+K375+L375</f>
        <v>704</v>
      </c>
      <c r="N375" s="41"/>
      <c r="O375" s="41"/>
      <c r="P375" s="41"/>
      <c r="Q375" s="39"/>
      <c r="R375" s="39"/>
      <c r="S375" s="53">
        <v>1</v>
      </c>
      <c r="T375" s="18">
        <f>M375+Q375</f>
        <v>704</v>
      </c>
      <c r="U375" s="56" t="s">
        <v>112</v>
      </c>
      <c r="V375" s="55">
        <f>(MID(U375,8,4)-LEFT(U375,4))*12+RIGHT(U375,2)-MID(U375,5,2)+1</f>
        <v>16</v>
      </c>
    </row>
    <row r="376" ht="24.9" customHeight="1" spans="1:22">
      <c r="A376" s="12">
        <v>371</v>
      </c>
      <c r="B376" s="22"/>
      <c r="C376" s="20" t="s">
        <v>1211</v>
      </c>
      <c r="D376" s="20" t="s">
        <v>37</v>
      </c>
      <c r="E376" s="27" t="s">
        <v>1212</v>
      </c>
      <c r="F376" s="21" t="s">
        <v>1213</v>
      </c>
      <c r="G376" s="17" t="s">
        <v>40</v>
      </c>
      <c r="H376" s="29">
        <v>4253</v>
      </c>
      <c r="I376" s="41"/>
      <c r="J376" s="18">
        <f>H376*0.16</f>
        <v>680.48</v>
      </c>
      <c r="K376" s="41"/>
      <c r="L376" s="41"/>
      <c r="M376" s="39">
        <f>J376+K376+L376</f>
        <v>680.48</v>
      </c>
      <c r="N376" s="41"/>
      <c r="O376" s="41"/>
      <c r="P376" s="41"/>
      <c r="Q376" s="39"/>
      <c r="R376" s="39"/>
      <c r="S376" s="53">
        <v>1</v>
      </c>
      <c r="T376" s="18">
        <f>M376+Q376</f>
        <v>680.48</v>
      </c>
      <c r="U376" s="56" t="s">
        <v>112</v>
      </c>
      <c r="V376" s="55">
        <f>(MID(U376,8,4)-LEFT(U376,4))*12+RIGHT(U376,2)-MID(U376,5,2)+1</f>
        <v>16</v>
      </c>
    </row>
    <row r="377" ht="24.9" customHeight="1" spans="1:22">
      <c r="A377" s="12">
        <v>372</v>
      </c>
      <c r="B377" s="22"/>
      <c r="C377" s="20" t="s">
        <v>1214</v>
      </c>
      <c r="D377" s="20" t="s">
        <v>30</v>
      </c>
      <c r="E377" s="27" t="s">
        <v>1215</v>
      </c>
      <c r="F377" s="21" t="s">
        <v>1216</v>
      </c>
      <c r="G377" s="17" t="s">
        <v>40</v>
      </c>
      <c r="H377" s="29">
        <v>4535</v>
      </c>
      <c r="I377" s="41"/>
      <c r="J377" s="18">
        <f>H377*0.16</f>
        <v>725.6</v>
      </c>
      <c r="K377" s="41"/>
      <c r="L377" s="41"/>
      <c r="M377" s="39">
        <f>J377+K377+L377</f>
        <v>725.6</v>
      </c>
      <c r="N377" s="41"/>
      <c r="O377" s="41"/>
      <c r="P377" s="41"/>
      <c r="Q377" s="39"/>
      <c r="R377" s="39"/>
      <c r="S377" s="53">
        <v>1</v>
      </c>
      <c r="T377" s="18">
        <f>M377+Q377</f>
        <v>725.6</v>
      </c>
      <c r="U377" s="56" t="s">
        <v>112</v>
      </c>
      <c r="V377" s="55">
        <f>(MID(U377,8,4)-LEFT(U377,4))*12+RIGHT(U377,2)-MID(U377,5,2)+1</f>
        <v>16</v>
      </c>
    </row>
    <row r="378" ht="24.9" customHeight="1" spans="1:22">
      <c r="A378" s="12">
        <v>373</v>
      </c>
      <c r="B378" s="22"/>
      <c r="C378" s="20" t="s">
        <v>1217</v>
      </c>
      <c r="D378" s="20" t="s">
        <v>30</v>
      </c>
      <c r="E378" s="27" t="s">
        <v>1218</v>
      </c>
      <c r="F378" s="21" t="s">
        <v>1219</v>
      </c>
      <c r="G378" s="17" t="s">
        <v>40</v>
      </c>
      <c r="H378" s="29">
        <v>4253</v>
      </c>
      <c r="I378" s="41"/>
      <c r="J378" s="18">
        <f>H378*0.16</f>
        <v>680.48</v>
      </c>
      <c r="K378" s="41"/>
      <c r="L378" s="41"/>
      <c r="M378" s="39">
        <f>J378+K378+L378</f>
        <v>680.48</v>
      </c>
      <c r="N378" s="41"/>
      <c r="O378" s="41"/>
      <c r="P378" s="41"/>
      <c r="Q378" s="39"/>
      <c r="R378" s="39"/>
      <c r="S378" s="53">
        <v>1</v>
      </c>
      <c r="T378" s="18">
        <f>M378+Q378</f>
        <v>680.48</v>
      </c>
      <c r="U378" s="56" t="s">
        <v>318</v>
      </c>
      <c r="V378" s="55">
        <f>(MID(U378,8,4)-LEFT(U378,4))*12+RIGHT(U378,2)-MID(U378,5,2)+1</f>
        <v>13</v>
      </c>
    </row>
    <row r="379" ht="24.9" customHeight="1" spans="1:22">
      <c r="A379" s="12">
        <v>374</v>
      </c>
      <c r="B379" s="22"/>
      <c r="C379" s="20" t="s">
        <v>1220</v>
      </c>
      <c r="D379" s="20" t="s">
        <v>30</v>
      </c>
      <c r="E379" s="27" t="s">
        <v>1221</v>
      </c>
      <c r="F379" s="21" t="s">
        <v>1222</v>
      </c>
      <c r="G379" s="17" t="s">
        <v>40</v>
      </c>
      <c r="H379" s="29">
        <v>4253</v>
      </c>
      <c r="I379" s="41"/>
      <c r="J379" s="18">
        <f>H379*0.16</f>
        <v>680.48</v>
      </c>
      <c r="K379" s="41"/>
      <c r="L379" s="41"/>
      <c r="M379" s="39">
        <f>J379+K379+L379</f>
        <v>680.48</v>
      </c>
      <c r="N379" s="41"/>
      <c r="O379" s="41"/>
      <c r="P379" s="41"/>
      <c r="Q379" s="39"/>
      <c r="R379" s="39"/>
      <c r="S379" s="53">
        <v>1</v>
      </c>
      <c r="T379" s="18">
        <f>M379+Q379</f>
        <v>680.48</v>
      </c>
      <c r="U379" s="56" t="s">
        <v>56</v>
      </c>
      <c r="V379" s="55">
        <f>(MID(U379,8,4)-LEFT(U379,4))*12+RIGHT(U379,2)-MID(U379,5,2)+1</f>
        <v>2</v>
      </c>
    </row>
    <row r="380" ht="24.9" customHeight="1" spans="1:22">
      <c r="A380" s="12">
        <v>375</v>
      </c>
      <c r="B380" s="22"/>
      <c r="C380" s="14" t="s">
        <v>1223</v>
      </c>
      <c r="D380" s="14" t="s">
        <v>30</v>
      </c>
      <c r="E380" s="15" t="s">
        <v>1224</v>
      </c>
      <c r="F380" s="15" t="s">
        <v>1225</v>
      </c>
      <c r="G380" s="17" t="s">
        <v>33</v>
      </c>
      <c r="H380" s="18">
        <v>4392</v>
      </c>
      <c r="I380" s="18">
        <v>7089</v>
      </c>
      <c r="J380" s="18">
        <f>H380*0.16</f>
        <v>702.72</v>
      </c>
      <c r="K380" s="18">
        <f>I380*0.09</f>
        <v>638.01</v>
      </c>
      <c r="L380" s="18">
        <f>ROUND(H380*0.005,2)</f>
        <v>21.96</v>
      </c>
      <c r="M380" s="39">
        <f t="shared" ref="M380:M445" si="50">J380+K380+L380</f>
        <v>1362.69</v>
      </c>
      <c r="N380" s="18">
        <f>H380*0.08</f>
        <v>351.36</v>
      </c>
      <c r="O380" s="18">
        <f>I380*0.02</f>
        <v>141.78</v>
      </c>
      <c r="P380" s="18">
        <f>L380</f>
        <v>21.96</v>
      </c>
      <c r="Q380" s="39">
        <f>N380+O380+P380</f>
        <v>515.1</v>
      </c>
      <c r="R380" s="39"/>
      <c r="S380" s="53">
        <v>1</v>
      </c>
      <c r="T380" s="18">
        <f>M380+Q380</f>
        <v>1877.79</v>
      </c>
      <c r="U380" s="56" t="s">
        <v>112</v>
      </c>
      <c r="V380" s="55">
        <f>(MID(U380,8,4)-LEFT(U380,4))*12+RIGHT(U380,2)-MID(U380,5,2)+1</f>
        <v>16</v>
      </c>
    </row>
    <row r="381" ht="24.9" customHeight="1" spans="1:22">
      <c r="A381" s="12">
        <v>376</v>
      </c>
      <c r="B381" s="22"/>
      <c r="C381" s="14" t="s">
        <v>1226</v>
      </c>
      <c r="D381" s="20" t="s">
        <v>37</v>
      </c>
      <c r="E381" s="15" t="s">
        <v>1227</v>
      </c>
      <c r="F381" s="15" t="s">
        <v>1228</v>
      </c>
      <c r="G381" s="28" t="s">
        <v>40</v>
      </c>
      <c r="H381" s="25">
        <v>4253</v>
      </c>
      <c r="I381" s="95"/>
      <c r="J381" s="18">
        <v>680.48</v>
      </c>
      <c r="K381" s="40"/>
      <c r="L381" s="40"/>
      <c r="M381" s="18">
        <v>680.48</v>
      </c>
      <c r="N381" s="40"/>
      <c r="O381" s="40"/>
      <c r="P381" s="40"/>
      <c r="Q381" s="96"/>
      <c r="R381" s="97"/>
      <c r="S381" s="98">
        <v>1</v>
      </c>
      <c r="T381" s="18">
        <v>680.48</v>
      </c>
      <c r="U381" s="56" t="s">
        <v>239</v>
      </c>
      <c r="V381" s="55">
        <v>1</v>
      </c>
    </row>
    <row r="382" ht="24.9" customHeight="1" spans="1:22">
      <c r="A382" s="12">
        <v>377</v>
      </c>
      <c r="B382" s="22"/>
      <c r="C382" s="14" t="s">
        <v>1229</v>
      </c>
      <c r="D382" s="20" t="s">
        <v>30</v>
      </c>
      <c r="E382" s="15" t="s">
        <v>1230</v>
      </c>
      <c r="F382" s="15" t="s">
        <v>1231</v>
      </c>
      <c r="G382" s="28" t="s">
        <v>40</v>
      </c>
      <c r="H382" s="25">
        <v>4300</v>
      </c>
      <c r="I382" s="95"/>
      <c r="J382" s="18">
        <v>688</v>
      </c>
      <c r="K382" s="40"/>
      <c r="L382" s="40"/>
      <c r="M382" s="18">
        <v>688</v>
      </c>
      <c r="N382" s="40"/>
      <c r="O382" s="40"/>
      <c r="P382" s="40"/>
      <c r="Q382" s="96"/>
      <c r="R382" s="97"/>
      <c r="S382" s="98">
        <v>1</v>
      </c>
      <c r="T382" s="18">
        <v>688</v>
      </c>
      <c r="U382" s="56" t="s">
        <v>239</v>
      </c>
      <c r="V382" s="55">
        <v>1</v>
      </c>
    </row>
    <row r="383" ht="24.9" customHeight="1" spans="1:22">
      <c r="A383" s="12">
        <v>378</v>
      </c>
      <c r="B383" s="20" t="s">
        <v>1232</v>
      </c>
      <c r="C383" s="20" t="s">
        <v>1233</v>
      </c>
      <c r="D383" s="20" t="s">
        <v>30</v>
      </c>
      <c r="E383" s="27" t="s">
        <v>1234</v>
      </c>
      <c r="F383" s="21" t="s">
        <v>1235</v>
      </c>
      <c r="G383" s="28" t="s">
        <v>40</v>
      </c>
      <c r="H383" s="25">
        <v>4253</v>
      </c>
      <c r="I383" s="48"/>
      <c r="J383" s="18">
        <f t="shared" ref="J383:J446" si="51">H383*0.16</f>
        <v>680.48</v>
      </c>
      <c r="K383" s="41"/>
      <c r="L383" s="41"/>
      <c r="M383" s="39">
        <f>J383+K383+L383</f>
        <v>680.48</v>
      </c>
      <c r="N383" s="41"/>
      <c r="O383" s="41"/>
      <c r="P383" s="41"/>
      <c r="Q383" s="39"/>
      <c r="R383" s="39"/>
      <c r="S383" s="98">
        <v>1</v>
      </c>
      <c r="T383" s="18">
        <f t="shared" ref="T383:T446" si="52">M383+Q383</f>
        <v>680.48</v>
      </c>
      <c r="U383" s="56" t="s">
        <v>209</v>
      </c>
      <c r="V383" s="55">
        <f t="shared" ref="V383:V415" si="53">(MID(U383,8,4)-LEFT(U383,4))*12+RIGHT(U383,2)-MID(U383,5,2)+1</f>
        <v>27</v>
      </c>
    </row>
    <row r="384" ht="24.9" customHeight="1" spans="1:22">
      <c r="A384" s="12">
        <v>379</v>
      </c>
      <c r="B384" s="20"/>
      <c r="C384" s="20" t="s">
        <v>1236</v>
      </c>
      <c r="D384" s="20" t="s">
        <v>30</v>
      </c>
      <c r="E384" s="27" t="s">
        <v>1237</v>
      </c>
      <c r="F384" s="21" t="s">
        <v>1238</v>
      </c>
      <c r="G384" s="28" t="s">
        <v>40</v>
      </c>
      <c r="H384" s="29">
        <v>4253</v>
      </c>
      <c r="I384" s="48"/>
      <c r="J384" s="18">
        <f>H384*0.16</f>
        <v>680.48</v>
      </c>
      <c r="K384" s="41"/>
      <c r="L384" s="41"/>
      <c r="M384" s="39">
        <f>J384+K384+L384</f>
        <v>680.48</v>
      </c>
      <c r="N384" s="41"/>
      <c r="O384" s="41"/>
      <c r="P384" s="41"/>
      <c r="Q384" s="39"/>
      <c r="R384" s="39"/>
      <c r="S384" s="98">
        <v>1</v>
      </c>
      <c r="T384" s="18">
        <f>M384+Q384</f>
        <v>680.48</v>
      </c>
      <c r="U384" s="56" t="s">
        <v>209</v>
      </c>
      <c r="V384" s="55">
        <f>(MID(U384,8,4)-LEFT(U384,4))*12+RIGHT(U384,2)-MID(U384,5,2)+1</f>
        <v>27</v>
      </c>
    </row>
    <row r="385" ht="24.9" customHeight="1" spans="1:22">
      <c r="A385" s="12">
        <v>380</v>
      </c>
      <c r="B385" s="20"/>
      <c r="C385" s="20" t="s">
        <v>1239</v>
      </c>
      <c r="D385" s="20" t="s">
        <v>30</v>
      </c>
      <c r="E385" s="27" t="s">
        <v>1240</v>
      </c>
      <c r="F385" s="21" t="s">
        <v>1241</v>
      </c>
      <c r="G385" s="28" t="s">
        <v>40</v>
      </c>
      <c r="H385" s="25">
        <v>4885</v>
      </c>
      <c r="I385" s="48"/>
      <c r="J385" s="18">
        <f>H385*0.16</f>
        <v>781.6</v>
      </c>
      <c r="K385" s="41"/>
      <c r="L385" s="41"/>
      <c r="M385" s="39">
        <f>J385+K385+L385</f>
        <v>781.6</v>
      </c>
      <c r="N385" s="41"/>
      <c r="O385" s="41"/>
      <c r="P385" s="41"/>
      <c r="Q385" s="39"/>
      <c r="R385" s="39"/>
      <c r="S385" s="98">
        <v>1</v>
      </c>
      <c r="T385" s="18">
        <f>M385+Q385</f>
        <v>781.6</v>
      </c>
      <c r="U385" s="56" t="s">
        <v>209</v>
      </c>
      <c r="V385" s="55">
        <f>(MID(U385,8,4)-LEFT(U385,4))*12+RIGHT(U385,2)-MID(U385,5,2)+1</f>
        <v>27</v>
      </c>
    </row>
    <row r="386" ht="24.9" customHeight="1" spans="1:22">
      <c r="A386" s="12">
        <v>381</v>
      </c>
      <c r="B386" s="20"/>
      <c r="C386" s="20" t="s">
        <v>1242</v>
      </c>
      <c r="D386" s="24" t="s">
        <v>30</v>
      </c>
      <c r="E386" s="27" t="s">
        <v>1243</v>
      </c>
      <c r="F386" s="21" t="s">
        <v>1244</v>
      </c>
      <c r="G386" s="99" t="s">
        <v>40</v>
      </c>
      <c r="H386" s="25">
        <v>4253</v>
      </c>
      <c r="I386" s="48"/>
      <c r="J386" s="18">
        <f>H386*0.16</f>
        <v>680.48</v>
      </c>
      <c r="K386" s="41"/>
      <c r="L386" s="41"/>
      <c r="M386" s="39">
        <f>J386+K386+L386</f>
        <v>680.48</v>
      </c>
      <c r="N386" s="41"/>
      <c r="O386" s="41"/>
      <c r="P386" s="41"/>
      <c r="Q386" s="39"/>
      <c r="R386" s="39"/>
      <c r="S386" s="98">
        <v>1</v>
      </c>
      <c r="T386" s="18">
        <f>M386+Q386</f>
        <v>680.48</v>
      </c>
      <c r="U386" s="56" t="s">
        <v>85</v>
      </c>
      <c r="V386" s="55">
        <f>(MID(U386,8,4)-LEFT(U386,4))*12+RIGHT(U386,2)-MID(U386,5,2)+1</f>
        <v>33</v>
      </c>
    </row>
    <row r="387" ht="24.9" customHeight="1" spans="1:22">
      <c r="A387" s="12">
        <v>382</v>
      </c>
      <c r="B387" s="20"/>
      <c r="C387" s="20" t="s">
        <v>1245</v>
      </c>
      <c r="D387" s="20" t="s">
        <v>30</v>
      </c>
      <c r="E387" s="27" t="s">
        <v>1246</v>
      </c>
      <c r="F387" s="21" t="s">
        <v>1247</v>
      </c>
      <c r="G387" s="28" t="s">
        <v>40</v>
      </c>
      <c r="H387" s="25">
        <v>4253</v>
      </c>
      <c r="I387" s="48"/>
      <c r="J387" s="18">
        <f>H387*0.16</f>
        <v>680.48</v>
      </c>
      <c r="K387" s="41"/>
      <c r="L387" s="41"/>
      <c r="M387" s="39">
        <f>J387+K387+L387</f>
        <v>680.48</v>
      </c>
      <c r="N387" s="41"/>
      <c r="O387" s="41"/>
      <c r="P387" s="41"/>
      <c r="Q387" s="39"/>
      <c r="R387" s="39"/>
      <c r="S387" s="98">
        <v>1</v>
      </c>
      <c r="T387" s="18">
        <f>M387+Q387</f>
        <v>680.48</v>
      </c>
      <c r="U387" s="56" t="s">
        <v>416</v>
      </c>
      <c r="V387" s="55">
        <f>(MID(U387,8,4)-LEFT(U387,4))*12+RIGHT(U387,2)-MID(U387,5,2)+1</f>
        <v>36</v>
      </c>
    </row>
    <row r="388" ht="24.9" customHeight="1" spans="1:22">
      <c r="A388" s="12">
        <v>383</v>
      </c>
      <c r="B388" s="20"/>
      <c r="C388" s="20" t="s">
        <v>1248</v>
      </c>
      <c r="D388" s="20" t="s">
        <v>37</v>
      </c>
      <c r="E388" s="27" t="s">
        <v>1249</v>
      </c>
      <c r="F388" s="21" t="s">
        <v>1250</v>
      </c>
      <c r="G388" s="28" t="s">
        <v>40</v>
      </c>
      <c r="H388" s="29">
        <v>4505</v>
      </c>
      <c r="I388" s="48"/>
      <c r="J388" s="18">
        <f>H388*0.16</f>
        <v>720.8</v>
      </c>
      <c r="K388" s="41"/>
      <c r="L388" s="41"/>
      <c r="M388" s="39">
        <f>J388+K388+L388</f>
        <v>720.8</v>
      </c>
      <c r="N388" s="41"/>
      <c r="O388" s="41"/>
      <c r="P388" s="41"/>
      <c r="Q388" s="39"/>
      <c r="R388" s="39"/>
      <c r="S388" s="98">
        <v>1</v>
      </c>
      <c r="T388" s="18">
        <f>M388+Q388</f>
        <v>720.8</v>
      </c>
      <c r="U388" s="56" t="s">
        <v>85</v>
      </c>
      <c r="V388" s="55">
        <f>(MID(U388,8,4)-LEFT(U388,4))*12+RIGHT(U388,2)-MID(U388,5,2)+1</f>
        <v>33</v>
      </c>
    </row>
    <row r="389" ht="24.9" customHeight="1" spans="1:22">
      <c r="A389" s="12">
        <v>384</v>
      </c>
      <c r="B389" s="20"/>
      <c r="C389" s="20" t="s">
        <v>1251</v>
      </c>
      <c r="D389" s="20" t="s">
        <v>37</v>
      </c>
      <c r="E389" s="27" t="s">
        <v>1252</v>
      </c>
      <c r="F389" s="21" t="s">
        <v>1253</v>
      </c>
      <c r="G389" s="28" t="s">
        <v>40</v>
      </c>
      <c r="H389" s="25">
        <v>4253</v>
      </c>
      <c r="I389" s="48"/>
      <c r="J389" s="18">
        <f>H389*0.16</f>
        <v>680.48</v>
      </c>
      <c r="K389" s="41"/>
      <c r="L389" s="41"/>
      <c r="M389" s="39">
        <f>J389+K389+L389</f>
        <v>680.48</v>
      </c>
      <c r="N389" s="41"/>
      <c r="O389" s="41"/>
      <c r="P389" s="41"/>
      <c r="Q389" s="39"/>
      <c r="R389" s="39"/>
      <c r="S389" s="98">
        <v>1</v>
      </c>
      <c r="T389" s="18">
        <f>M389+Q389</f>
        <v>680.48</v>
      </c>
      <c r="U389" s="56" t="s">
        <v>209</v>
      </c>
      <c r="V389" s="55">
        <f>(MID(U389,8,4)-LEFT(U389,4))*12+RIGHT(U389,2)-MID(U389,5,2)+1</f>
        <v>27</v>
      </c>
    </row>
    <row r="390" ht="24.9" customHeight="1" spans="1:22">
      <c r="A390" s="12">
        <v>385</v>
      </c>
      <c r="B390" s="20"/>
      <c r="C390" s="20" t="s">
        <v>1254</v>
      </c>
      <c r="D390" s="20" t="s">
        <v>30</v>
      </c>
      <c r="E390" s="27" t="s">
        <v>1255</v>
      </c>
      <c r="F390" s="21" t="s">
        <v>1256</v>
      </c>
      <c r="G390" s="28" t="s">
        <v>40</v>
      </c>
      <c r="H390" s="25">
        <v>4727</v>
      </c>
      <c r="I390" s="48"/>
      <c r="J390" s="18">
        <f>H390*0.16</f>
        <v>756.32</v>
      </c>
      <c r="K390" s="41"/>
      <c r="L390" s="41"/>
      <c r="M390" s="39">
        <f>J390+K390+L390</f>
        <v>756.32</v>
      </c>
      <c r="N390" s="41"/>
      <c r="O390" s="41"/>
      <c r="P390" s="41"/>
      <c r="Q390" s="39"/>
      <c r="R390" s="39"/>
      <c r="S390" s="98">
        <v>1</v>
      </c>
      <c r="T390" s="18">
        <f>M390+Q390</f>
        <v>756.32</v>
      </c>
      <c r="U390" s="56" t="s">
        <v>112</v>
      </c>
      <c r="V390" s="55">
        <f>(MID(U390,8,4)-LEFT(U390,4))*12+RIGHT(U390,2)-MID(U390,5,2)+1</f>
        <v>16</v>
      </c>
    </row>
    <row r="391" ht="24.9" customHeight="1" spans="1:22">
      <c r="A391" s="12">
        <v>386</v>
      </c>
      <c r="B391" s="20"/>
      <c r="C391" s="20" t="s">
        <v>1257</v>
      </c>
      <c r="D391" s="20" t="s">
        <v>30</v>
      </c>
      <c r="E391" s="27" t="s">
        <v>1258</v>
      </c>
      <c r="F391" s="21" t="s">
        <v>1259</v>
      </c>
      <c r="G391" s="28" t="s">
        <v>40</v>
      </c>
      <c r="H391" s="29">
        <v>4253</v>
      </c>
      <c r="I391" s="48"/>
      <c r="J391" s="18">
        <f>H391*0.16</f>
        <v>680.48</v>
      </c>
      <c r="K391" s="41"/>
      <c r="L391" s="41"/>
      <c r="M391" s="39">
        <f>J391+K391+L391</f>
        <v>680.48</v>
      </c>
      <c r="N391" s="41"/>
      <c r="O391" s="41"/>
      <c r="P391" s="41"/>
      <c r="Q391" s="39"/>
      <c r="R391" s="39"/>
      <c r="S391" s="98">
        <v>1</v>
      </c>
      <c r="T391" s="18">
        <f>M391+Q391</f>
        <v>680.48</v>
      </c>
      <c r="U391" s="56" t="s">
        <v>112</v>
      </c>
      <c r="V391" s="55">
        <f>(MID(U391,8,4)-LEFT(U391,4))*12+RIGHT(U391,2)-MID(U391,5,2)+1</f>
        <v>16</v>
      </c>
    </row>
    <row r="392" ht="24.9" customHeight="1" spans="1:22">
      <c r="A392" s="12">
        <v>387</v>
      </c>
      <c r="B392" s="20"/>
      <c r="C392" s="20" t="s">
        <v>1260</v>
      </c>
      <c r="D392" s="20" t="s">
        <v>30</v>
      </c>
      <c r="E392" s="27" t="s">
        <v>1261</v>
      </c>
      <c r="F392" s="21" t="s">
        <v>1262</v>
      </c>
      <c r="G392" s="28" t="s">
        <v>40</v>
      </c>
      <c r="H392" s="29">
        <v>4253</v>
      </c>
      <c r="I392" s="48"/>
      <c r="J392" s="18">
        <f>H392*0.16</f>
        <v>680.48</v>
      </c>
      <c r="K392" s="41"/>
      <c r="L392" s="41"/>
      <c r="M392" s="39">
        <f>J392+K392+L392</f>
        <v>680.48</v>
      </c>
      <c r="N392" s="41"/>
      <c r="O392" s="41"/>
      <c r="P392" s="41"/>
      <c r="Q392" s="39"/>
      <c r="R392" s="39"/>
      <c r="S392" s="98">
        <v>1</v>
      </c>
      <c r="T392" s="18">
        <f>M392+Q392</f>
        <v>680.48</v>
      </c>
      <c r="U392" s="56" t="s">
        <v>45</v>
      </c>
      <c r="V392" s="55">
        <f>(MID(U392,8,4)-LEFT(U392,4))*12+RIGHT(U392,2)-MID(U392,5,2)+1</f>
        <v>15</v>
      </c>
    </row>
    <row r="393" ht="24.9" customHeight="1" spans="1:22">
      <c r="A393" s="12">
        <v>388</v>
      </c>
      <c r="B393" s="20"/>
      <c r="C393" s="20" t="s">
        <v>1263</v>
      </c>
      <c r="D393" s="20" t="s">
        <v>30</v>
      </c>
      <c r="E393" s="27" t="s">
        <v>1264</v>
      </c>
      <c r="F393" s="21" t="s">
        <v>1265</v>
      </c>
      <c r="G393" s="28" t="s">
        <v>40</v>
      </c>
      <c r="H393" s="29">
        <v>4500</v>
      </c>
      <c r="I393" s="48"/>
      <c r="J393" s="18">
        <f>H393*0.16</f>
        <v>720</v>
      </c>
      <c r="K393" s="41"/>
      <c r="L393" s="41"/>
      <c r="M393" s="39">
        <f>J393+K393+L393</f>
        <v>720</v>
      </c>
      <c r="N393" s="41"/>
      <c r="O393" s="41"/>
      <c r="P393" s="41"/>
      <c r="Q393" s="39"/>
      <c r="R393" s="39"/>
      <c r="S393" s="98">
        <v>1</v>
      </c>
      <c r="T393" s="18">
        <f>M393+Q393</f>
        <v>720</v>
      </c>
      <c r="U393" s="56" t="s">
        <v>390</v>
      </c>
      <c r="V393" s="55">
        <f>(MID(U393,8,4)-LEFT(U393,4))*12+RIGHT(U393,2)-MID(U393,5,2)+1</f>
        <v>4</v>
      </c>
    </row>
    <row r="394" ht="24.9" customHeight="1" spans="1:22">
      <c r="A394" s="12">
        <v>389</v>
      </c>
      <c r="B394" s="20"/>
      <c r="C394" s="20" t="s">
        <v>1266</v>
      </c>
      <c r="D394" s="20" t="s">
        <v>30</v>
      </c>
      <c r="E394" s="27" t="s">
        <v>385</v>
      </c>
      <c r="F394" s="21" t="s">
        <v>1267</v>
      </c>
      <c r="G394" s="28" t="s">
        <v>40</v>
      </c>
      <c r="H394" s="29">
        <v>5000</v>
      </c>
      <c r="I394" s="48"/>
      <c r="J394" s="18">
        <f>H394*0.16</f>
        <v>800</v>
      </c>
      <c r="K394" s="41"/>
      <c r="L394" s="41"/>
      <c r="M394" s="39">
        <f>J394+K394+L394</f>
        <v>800</v>
      </c>
      <c r="N394" s="41"/>
      <c r="O394" s="41"/>
      <c r="P394" s="41"/>
      <c r="Q394" s="39"/>
      <c r="R394" s="39"/>
      <c r="S394" s="98">
        <v>1</v>
      </c>
      <c r="T394" s="18">
        <f>M394+Q394</f>
        <v>800</v>
      </c>
      <c r="U394" s="56" t="s">
        <v>390</v>
      </c>
      <c r="V394" s="55">
        <f>(MID(U394,8,4)-LEFT(U394,4))*12+RIGHT(U394,2)-MID(U394,5,2)+1</f>
        <v>4</v>
      </c>
    </row>
    <row r="395" ht="24.9" customHeight="1" spans="1:22">
      <c r="A395" s="12">
        <v>390</v>
      </c>
      <c r="B395" s="20"/>
      <c r="C395" s="20" t="s">
        <v>1268</v>
      </c>
      <c r="D395" s="20" t="s">
        <v>30</v>
      </c>
      <c r="E395" s="27" t="s">
        <v>1269</v>
      </c>
      <c r="F395" s="21" t="s">
        <v>1270</v>
      </c>
      <c r="G395" s="28" t="s">
        <v>40</v>
      </c>
      <c r="H395" s="29">
        <v>4300</v>
      </c>
      <c r="I395" s="48"/>
      <c r="J395" s="18">
        <f>H395*0.16</f>
        <v>688</v>
      </c>
      <c r="K395" s="41"/>
      <c r="L395" s="41"/>
      <c r="M395" s="39">
        <f>J395+K395+L395</f>
        <v>688</v>
      </c>
      <c r="N395" s="41"/>
      <c r="O395" s="41"/>
      <c r="P395" s="41"/>
      <c r="Q395" s="39"/>
      <c r="R395" s="39"/>
      <c r="S395" s="98">
        <v>1</v>
      </c>
      <c r="T395" s="18">
        <f>M395+Q395</f>
        <v>688</v>
      </c>
      <c r="U395" s="56" t="s">
        <v>390</v>
      </c>
      <c r="V395" s="55">
        <f>(MID(U395,8,4)-LEFT(U395,4))*12+RIGHT(U395,2)-MID(U395,5,2)+1</f>
        <v>4</v>
      </c>
    </row>
    <row r="396" ht="24.9" customHeight="1" spans="1:22">
      <c r="A396" s="12">
        <v>391</v>
      </c>
      <c r="B396" s="20"/>
      <c r="C396" s="20" t="s">
        <v>1271</v>
      </c>
      <c r="D396" s="20" t="s">
        <v>37</v>
      </c>
      <c r="E396" s="32" t="s">
        <v>442</v>
      </c>
      <c r="F396" s="21" t="s">
        <v>1272</v>
      </c>
      <c r="G396" s="28" t="s">
        <v>40</v>
      </c>
      <c r="H396" s="25">
        <v>4500</v>
      </c>
      <c r="I396" s="48"/>
      <c r="J396" s="18">
        <f>H396*0.16</f>
        <v>720</v>
      </c>
      <c r="K396" s="41"/>
      <c r="L396" s="41"/>
      <c r="M396" s="39">
        <f>J396+K396+L396</f>
        <v>720</v>
      </c>
      <c r="N396" s="41"/>
      <c r="O396" s="41"/>
      <c r="P396" s="41"/>
      <c r="Q396" s="39"/>
      <c r="R396" s="39"/>
      <c r="S396" s="98">
        <v>1</v>
      </c>
      <c r="T396" s="18">
        <f>M396+Q396</f>
        <v>720</v>
      </c>
      <c r="U396" s="56" t="s">
        <v>229</v>
      </c>
      <c r="V396" s="55">
        <f>(MID(U396,8,4)-LEFT(U396,4))*12+RIGHT(U396,2)-MID(U396,5,2)+1</f>
        <v>3</v>
      </c>
    </row>
    <row r="397" ht="24.9" customHeight="1" spans="1:22">
      <c r="A397" s="12">
        <v>392</v>
      </c>
      <c r="B397" s="20"/>
      <c r="C397" s="20" t="s">
        <v>1273</v>
      </c>
      <c r="D397" s="20" t="s">
        <v>30</v>
      </c>
      <c r="E397" s="32" t="s">
        <v>1274</v>
      </c>
      <c r="F397" s="21" t="s">
        <v>1275</v>
      </c>
      <c r="G397" s="28" t="s">
        <v>40</v>
      </c>
      <c r="H397" s="25">
        <v>5000</v>
      </c>
      <c r="I397" s="48"/>
      <c r="J397" s="18">
        <f>H397*0.16</f>
        <v>800</v>
      </c>
      <c r="K397" s="41"/>
      <c r="L397" s="41"/>
      <c r="M397" s="39">
        <f>J397+K397+L397</f>
        <v>800</v>
      </c>
      <c r="N397" s="41"/>
      <c r="O397" s="41"/>
      <c r="P397" s="41"/>
      <c r="Q397" s="39"/>
      <c r="R397" s="39"/>
      <c r="S397" s="98">
        <v>1</v>
      </c>
      <c r="T397" s="18">
        <f>M397+Q397</f>
        <v>800</v>
      </c>
      <c r="U397" s="56" t="s">
        <v>56</v>
      </c>
      <c r="V397" s="55">
        <f>(MID(U397,8,4)-LEFT(U397,4))*12+RIGHT(U397,2)-MID(U397,5,2)+1</f>
        <v>2</v>
      </c>
    </row>
    <row r="398" ht="24.9" customHeight="1" spans="1:22">
      <c r="A398" s="12">
        <v>393</v>
      </c>
      <c r="B398" s="20"/>
      <c r="C398" s="20" t="s">
        <v>1276</v>
      </c>
      <c r="D398" s="20" t="s">
        <v>30</v>
      </c>
      <c r="E398" s="32" t="s">
        <v>1277</v>
      </c>
      <c r="F398" s="21" t="s">
        <v>1278</v>
      </c>
      <c r="G398" s="28" t="s">
        <v>40</v>
      </c>
      <c r="H398" s="25">
        <v>4500</v>
      </c>
      <c r="I398" s="48"/>
      <c r="J398" s="18">
        <f>H398*0.16</f>
        <v>720</v>
      </c>
      <c r="K398" s="41"/>
      <c r="L398" s="41"/>
      <c r="M398" s="39">
        <f>J398+K398+L398</f>
        <v>720</v>
      </c>
      <c r="N398" s="41"/>
      <c r="O398" s="41"/>
      <c r="P398" s="41"/>
      <c r="Q398" s="39"/>
      <c r="R398" s="39"/>
      <c r="S398" s="98">
        <v>1</v>
      </c>
      <c r="T398" s="18">
        <f>M398+Q398</f>
        <v>720</v>
      </c>
      <c r="U398" s="56" t="s">
        <v>56</v>
      </c>
      <c r="V398" s="55">
        <f>(MID(U398,8,4)-LEFT(U398,4))*12+RIGHT(U398,2)-MID(U398,5,2)+1</f>
        <v>2</v>
      </c>
    </row>
    <row r="399" ht="24.9" customHeight="1" spans="1:22">
      <c r="A399" s="12">
        <v>394</v>
      </c>
      <c r="B399" s="20"/>
      <c r="C399" s="20" t="s">
        <v>1279</v>
      </c>
      <c r="D399" s="20" t="s">
        <v>30</v>
      </c>
      <c r="E399" s="32" t="s">
        <v>1280</v>
      </c>
      <c r="F399" s="21" t="s">
        <v>1281</v>
      </c>
      <c r="G399" s="28" t="s">
        <v>40</v>
      </c>
      <c r="H399" s="25">
        <v>4300</v>
      </c>
      <c r="I399" s="48"/>
      <c r="J399" s="18">
        <f>H399*0.16</f>
        <v>688</v>
      </c>
      <c r="K399" s="41"/>
      <c r="L399" s="41"/>
      <c r="M399" s="39">
        <f>J399+K399+L399</f>
        <v>688</v>
      </c>
      <c r="N399" s="41"/>
      <c r="O399" s="41"/>
      <c r="P399" s="41"/>
      <c r="Q399" s="39"/>
      <c r="R399" s="39"/>
      <c r="S399" s="98">
        <v>1</v>
      </c>
      <c r="T399" s="18">
        <f>M399+Q399</f>
        <v>688</v>
      </c>
      <c r="U399" s="56" t="s">
        <v>56</v>
      </c>
      <c r="V399" s="55">
        <f>(MID(U399,8,4)-LEFT(U399,4))*12+RIGHT(U399,2)-MID(U399,5,2)+1</f>
        <v>2</v>
      </c>
    </row>
    <row r="400" ht="24.9" customHeight="1" spans="1:22">
      <c r="A400" s="12">
        <v>395</v>
      </c>
      <c r="B400" s="19" t="s">
        <v>1282</v>
      </c>
      <c r="C400" s="20" t="s">
        <v>1283</v>
      </c>
      <c r="D400" s="20" t="s">
        <v>30</v>
      </c>
      <c r="E400" s="32" t="s">
        <v>1284</v>
      </c>
      <c r="F400" s="21" t="s">
        <v>1285</v>
      </c>
      <c r="G400" s="28" t="s">
        <v>40</v>
      </c>
      <c r="H400" s="25">
        <v>4253</v>
      </c>
      <c r="I400" s="48"/>
      <c r="J400" s="18">
        <f>H400*0.16</f>
        <v>680.48</v>
      </c>
      <c r="K400" s="41"/>
      <c r="L400" s="41"/>
      <c r="M400" s="39">
        <f>J400+K400+L400</f>
        <v>680.48</v>
      </c>
      <c r="N400" s="41"/>
      <c r="O400" s="41"/>
      <c r="P400" s="41"/>
      <c r="Q400" s="39"/>
      <c r="R400" s="39"/>
      <c r="S400" s="53">
        <v>1</v>
      </c>
      <c r="T400" s="18">
        <f>M400+Q400</f>
        <v>680.48</v>
      </c>
      <c r="U400" s="56" t="s">
        <v>127</v>
      </c>
      <c r="V400" s="55">
        <f>(MID(U400,8,4)-LEFT(U400,4))*12+RIGHT(U400,2)-MID(U400,5,2)+1</f>
        <v>20</v>
      </c>
    </row>
    <row r="401" ht="24.9" customHeight="1" spans="1:22">
      <c r="A401" s="12">
        <v>396</v>
      </c>
      <c r="B401" s="23"/>
      <c r="C401" s="20" t="s">
        <v>1286</v>
      </c>
      <c r="D401" s="20" t="s">
        <v>37</v>
      </c>
      <c r="E401" s="27" t="s">
        <v>1287</v>
      </c>
      <c r="F401" s="21" t="s">
        <v>1288</v>
      </c>
      <c r="G401" s="28" t="s">
        <v>40</v>
      </c>
      <c r="H401" s="25">
        <v>4253</v>
      </c>
      <c r="I401" s="48"/>
      <c r="J401" s="18">
        <f>H401*0.16</f>
        <v>680.48</v>
      </c>
      <c r="K401" s="41"/>
      <c r="L401" s="41"/>
      <c r="M401" s="39">
        <f>J401+K401+L401</f>
        <v>680.48</v>
      </c>
      <c r="N401" s="41"/>
      <c r="O401" s="41"/>
      <c r="P401" s="41"/>
      <c r="Q401" s="39"/>
      <c r="R401" s="39"/>
      <c r="S401" s="53">
        <v>1</v>
      </c>
      <c r="T401" s="18">
        <f>M401+Q401</f>
        <v>680.48</v>
      </c>
      <c r="U401" s="56" t="s">
        <v>127</v>
      </c>
      <c r="V401" s="55">
        <f>(MID(U401,8,4)-LEFT(U401,4))*12+RIGHT(U401,2)-MID(U401,5,2)+1</f>
        <v>20</v>
      </c>
    </row>
    <row r="402" ht="24.9" customHeight="1" spans="1:22">
      <c r="A402" s="12">
        <v>397</v>
      </c>
      <c r="B402" s="19" t="s">
        <v>1289</v>
      </c>
      <c r="C402" s="20" t="s">
        <v>1290</v>
      </c>
      <c r="D402" s="20" t="s">
        <v>37</v>
      </c>
      <c r="E402" s="27" t="s">
        <v>1291</v>
      </c>
      <c r="F402" s="21" t="s">
        <v>1292</v>
      </c>
      <c r="G402" s="28" t="s">
        <v>40</v>
      </c>
      <c r="H402" s="45">
        <v>4330</v>
      </c>
      <c r="I402" s="48"/>
      <c r="J402" s="18">
        <f>H402*0.16</f>
        <v>692.8</v>
      </c>
      <c r="K402" s="41"/>
      <c r="L402" s="41"/>
      <c r="M402" s="39">
        <f>J402+K402+L402</f>
        <v>692.8</v>
      </c>
      <c r="N402" s="41"/>
      <c r="O402" s="41"/>
      <c r="P402" s="41"/>
      <c r="Q402" s="39"/>
      <c r="R402" s="39"/>
      <c r="S402" s="53">
        <v>1</v>
      </c>
      <c r="T402" s="18">
        <f>M402+Q402</f>
        <v>692.8</v>
      </c>
      <c r="U402" s="56" t="s">
        <v>174</v>
      </c>
      <c r="V402" s="55">
        <f>(MID(U402,8,4)-LEFT(U402,4))*12+RIGHT(U402,2)-MID(U402,5,2)+1</f>
        <v>26</v>
      </c>
    </row>
    <row r="403" ht="24.9" customHeight="1" spans="1:22">
      <c r="A403" s="12">
        <v>398</v>
      </c>
      <c r="B403" s="22"/>
      <c r="C403" s="20" t="s">
        <v>1293</v>
      </c>
      <c r="D403" s="20" t="s">
        <v>37</v>
      </c>
      <c r="E403" s="27" t="s">
        <v>1294</v>
      </c>
      <c r="F403" s="21" t="s">
        <v>1295</v>
      </c>
      <c r="G403" s="28" t="s">
        <v>40</v>
      </c>
      <c r="H403" s="45">
        <v>4703</v>
      </c>
      <c r="I403" s="48"/>
      <c r="J403" s="18">
        <f>H403*0.16</f>
        <v>752.48</v>
      </c>
      <c r="K403" s="41"/>
      <c r="L403" s="41"/>
      <c r="M403" s="39">
        <f>J403+K403+L403</f>
        <v>752.48</v>
      </c>
      <c r="N403" s="41"/>
      <c r="O403" s="41"/>
      <c r="P403" s="41"/>
      <c r="Q403" s="39"/>
      <c r="R403" s="39"/>
      <c r="S403" s="53">
        <v>1</v>
      </c>
      <c r="T403" s="18">
        <f>M403+Q403</f>
        <v>752.48</v>
      </c>
      <c r="U403" s="56" t="s">
        <v>209</v>
      </c>
      <c r="V403" s="55">
        <f>(MID(U403,8,4)-LEFT(U403,4))*12+RIGHT(U403,2)-MID(U403,5,2)+1</f>
        <v>27</v>
      </c>
    </row>
    <row r="404" ht="24.9" customHeight="1" spans="1:22">
      <c r="A404" s="12">
        <v>399</v>
      </c>
      <c r="B404" s="22"/>
      <c r="C404" s="20" t="s">
        <v>1296</v>
      </c>
      <c r="D404" s="20" t="s">
        <v>30</v>
      </c>
      <c r="E404" s="27" t="s">
        <v>1297</v>
      </c>
      <c r="F404" s="21" t="s">
        <v>1298</v>
      </c>
      <c r="G404" s="28" t="s">
        <v>40</v>
      </c>
      <c r="H404" s="45">
        <v>6850</v>
      </c>
      <c r="I404" s="48"/>
      <c r="J404" s="18">
        <f>H404*0.16</f>
        <v>1096</v>
      </c>
      <c r="K404" s="41"/>
      <c r="L404" s="41"/>
      <c r="M404" s="39">
        <f>J404+K404+L404</f>
        <v>1096</v>
      </c>
      <c r="N404" s="41"/>
      <c r="O404" s="41"/>
      <c r="P404" s="41"/>
      <c r="Q404" s="39"/>
      <c r="R404" s="39"/>
      <c r="S404" s="53">
        <v>1</v>
      </c>
      <c r="T404" s="18">
        <f>M404+Q404</f>
        <v>1096</v>
      </c>
      <c r="U404" s="56" t="s">
        <v>89</v>
      </c>
      <c r="V404" s="55">
        <f>(MID(U404,8,4)-LEFT(U404,4))*12+RIGHT(U404,2)-MID(U404,5,2)+1</f>
        <v>21</v>
      </c>
    </row>
    <row r="405" ht="24.9" customHeight="1" spans="1:22">
      <c r="A405" s="12">
        <v>400</v>
      </c>
      <c r="B405" s="22"/>
      <c r="C405" s="20" t="s">
        <v>1299</v>
      </c>
      <c r="D405" s="20" t="s">
        <v>37</v>
      </c>
      <c r="E405" s="27" t="s">
        <v>1300</v>
      </c>
      <c r="F405" s="21" t="s">
        <v>1301</v>
      </c>
      <c r="G405" s="28" t="s">
        <v>40</v>
      </c>
      <c r="H405" s="29">
        <v>4253</v>
      </c>
      <c r="I405" s="48"/>
      <c r="J405" s="18">
        <f>H405*0.16</f>
        <v>680.48</v>
      </c>
      <c r="K405" s="41"/>
      <c r="L405" s="41"/>
      <c r="M405" s="39">
        <f>J405+K405+L405</f>
        <v>680.48</v>
      </c>
      <c r="N405" s="41"/>
      <c r="O405" s="41"/>
      <c r="P405" s="41"/>
      <c r="Q405" s="39"/>
      <c r="R405" s="39"/>
      <c r="S405" s="53">
        <v>1</v>
      </c>
      <c r="T405" s="18">
        <f>M405+Q405</f>
        <v>680.48</v>
      </c>
      <c r="U405" s="56" t="s">
        <v>89</v>
      </c>
      <c r="V405" s="55">
        <f>(MID(U405,8,4)-LEFT(U405,4))*12+RIGHT(U405,2)-MID(U405,5,2)+1</f>
        <v>21</v>
      </c>
    </row>
    <row r="406" ht="24.9" customHeight="1" spans="1:22">
      <c r="A406" s="12">
        <v>401</v>
      </c>
      <c r="B406" s="22"/>
      <c r="C406" s="20" t="s">
        <v>1302</v>
      </c>
      <c r="D406" s="20" t="s">
        <v>30</v>
      </c>
      <c r="E406" s="27" t="s">
        <v>1303</v>
      </c>
      <c r="F406" s="21" t="s">
        <v>1304</v>
      </c>
      <c r="G406" s="28" t="s">
        <v>40</v>
      </c>
      <c r="H406" s="45">
        <v>4960</v>
      </c>
      <c r="I406" s="48"/>
      <c r="J406" s="18">
        <f>H406*0.16</f>
        <v>793.6</v>
      </c>
      <c r="K406" s="41"/>
      <c r="L406" s="41"/>
      <c r="M406" s="39">
        <f>J406+K406+L406</f>
        <v>793.6</v>
      </c>
      <c r="N406" s="41"/>
      <c r="O406" s="41"/>
      <c r="P406" s="41"/>
      <c r="Q406" s="39"/>
      <c r="R406" s="39"/>
      <c r="S406" s="53">
        <v>1</v>
      </c>
      <c r="T406" s="18">
        <f>M406+Q406</f>
        <v>793.6</v>
      </c>
      <c r="U406" s="56" t="s">
        <v>89</v>
      </c>
      <c r="V406" s="55">
        <f>(MID(U406,8,4)-LEFT(U406,4))*12+RIGHT(U406,2)-MID(U406,5,2)+1</f>
        <v>21</v>
      </c>
    </row>
    <row r="407" ht="24.9" customHeight="1" spans="1:22">
      <c r="A407" s="12">
        <v>402</v>
      </c>
      <c r="B407" s="22"/>
      <c r="C407" s="20" t="s">
        <v>1305</v>
      </c>
      <c r="D407" s="20" t="s">
        <v>30</v>
      </c>
      <c r="E407" s="27" t="s">
        <v>1306</v>
      </c>
      <c r="F407" s="21" t="s">
        <v>1307</v>
      </c>
      <c r="G407" s="28" t="s">
        <v>40</v>
      </c>
      <c r="H407" s="45">
        <v>4253</v>
      </c>
      <c r="I407" s="48"/>
      <c r="J407" s="18">
        <f>H407*0.16</f>
        <v>680.48</v>
      </c>
      <c r="K407" s="41"/>
      <c r="L407" s="41"/>
      <c r="M407" s="39">
        <f>J407+K407+L407</f>
        <v>680.48</v>
      </c>
      <c r="N407" s="41"/>
      <c r="O407" s="41"/>
      <c r="P407" s="41"/>
      <c r="Q407" s="39"/>
      <c r="R407" s="39"/>
      <c r="S407" s="53">
        <v>1</v>
      </c>
      <c r="T407" s="18">
        <f>M407+Q407</f>
        <v>680.48</v>
      </c>
      <c r="U407" s="56" t="s">
        <v>89</v>
      </c>
      <c r="V407" s="55">
        <f>(MID(U407,8,4)-LEFT(U407,4))*12+RIGHT(U407,2)-MID(U407,5,2)+1</f>
        <v>21</v>
      </c>
    </row>
    <row r="408" ht="24.9" customHeight="1" spans="1:22">
      <c r="A408" s="12">
        <v>403</v>
      </c>
      <c r="B408" s="22"/>
      <c r="C408" s="20" t="s">
        <v>1308</v>
      </c>
      <c r="D408" s="20" t="s">
        <v>30</v>
      </c>
      <c r="E408" s="27" t="s">
        <v>1309</v>
      </c>
      <c r="F408" s="21" t="s">
        <v>1310</v>
      </c>
      <c r="G408" s="28" t="s">
        <v>40</v>
      </c>
      <c r="H408" s="45">
        <v>5957</v>
      </c>
      <c r="I408" s="48"/>
      <c r="J408" s="18">
        <f>H408*0.16</f>
        <v>953.12</v>
      </c>
      <c r="K408" s="41"/>
      <c r="L408" s="41"/>
      <c r="M408" s="39">
        <f>J408+K408+L408</f>
        <v>953.12</v>
      </c>
      <c r="N408" s="41"/>
      <c r="O408" s="41"/>
      <c r="P408" s="41"/>
      <c r="Q408" s="39"/>
      <c r="R408" s="39"/>
      <c r="S408" s="53">
        <v>1</v>
      </c>
      <c r="T408" s="18">
        <f>M408+Q408</f>
        <v>953.12</v>
      </c>
      <c r="U408" s="56" t="s">
        <v>89</v>
      </c>
      <c r="V408" s="55">
        <f>(MID(U408,8,4)-LEFT(U408,4))*12+RIGHT(U408,2)-MID(U408,5,2)+1</f>
        <v>21</v>
      </c>
    </row>
    <row r="409" ht="24.9" customHeight="1" spans="1:22">
      <c r="A409" s="12">
        <v>404</v>
      </c>
      <c r="B409" s="22"/>
      <c r="C409" s="20" t="s">
        <v>1311</v>
      </c>
      <c r="D409" s="20" t="s">
        <v>30</v>
      </c>
      <c r="E409" s="27" t="s">
        <v>1312</v>
      </c>
      <c r="F409" s="21" t="s">
        <v>1313</v>
      </c>
      <c r="G409" s="28" t="s">
        <v>40</v>
      </c>
      <c r="H409" s="45">
        <v>5557</v>
      </c>
      <c r="I409" s="48"/>
      <c r="J409" s="18">
        <f>H409*0.16</f>
        <v>889.12</v>
      </c>
      <c r="K409" s="41"/>
      <c r="L409" s="41"/>
      <c r="M409" s="39">
        <f>J409+K409+L409</f>
        <v>889.12</v>
      </c>
      <c r="N409" s="41"/>
      <c r="O409" s="41"/>
      <c r="P409" s="41"/>
      <c r="Q409" s="39"/>
      <c r="R409" s="39"/>
      <c r="S409" s="53">
        <v>1</v>
      </c>
      <c r="T409" s="18">
        <f>M409+Q409</f>
        <v>889.12</v>
      </c>
      <c r="U409" s="56" t="s">
        <v>89</v>
      </c>
      <c r="V409" s="55">
        <f>(MID(U409,8,4)-LEFT(U409,4))*12+RIGHT(U409,2)-MID(U409,5,2)+1</f>
        <v>21</v>
      </c>
    </row>
    <row r="410" ht="24.9" customHeight="1" spans="1:22">
      <c r="A410" s="12">
        <v>405</v>
      </c>
      <c r="B410" s="22"/>
      <c r="C410" s="20" t="s">
        <v>1314</v>
      </c>
      <c r="D410" s="20" t="s">
        <v>30</v>
      </c>
      <c r="E410" s="27" t="s">
        <v>1315</v>
      </c>
      <c r="F410" s="21" t="s">
        <v>1316</v>
      </c>
      <c r="G410" s="28" t="s">
        <v>40</v>
      </c>
      <c r="H410" s="45">
        <v>5831</v>
      </c>
      <c r="I410" s="48"/>
      <c r="J410" s="18">
        <f>H410*0.16</f>
        <v>932.96</v>
      </c>
      <c r="K410" s="41"/>
      <c r="L410" s="41"/>
      <c r="M410" s="39">
        <f>J410+K410+L410</f>
        <v>932.96</v>
      </c>
      <c r="N410" s="41"/>
      <c r="O410" s="41"/>
      <c r="P410" s="41"/>
      <c r="Q410" s="39"/>
      <c r="R410" s="39"/>
      <c r="S410" s="53">
        <v>1</v>
      </c>
      <c r="T410" s="18">
        <f>M410+Q410</f>
        <v>932.96</v>
      </c>
      <c r="U410" s="56" t="s">
        <v>89</v>
      </c>
      <c r="V410" s="55">
        <f>(MID(U410,8,4)-LEFT(U410,4))*12+RIGHT(U410,2)-MID(U410,5,2)+1</f>
        <v>21</v>
      </c>
    </row>
    <row r="411" ht="24.9" customHeight="1" spans="1:22">
      <c r="A411" s="12">
        <v>406</v>
      </c>
      <c r="B411" s="22"/>
      <c r="C411" s="20" t="s">
        <v>1317</v>
      </c>
      <c r="D411" s="20" t="s">
        <v>30</v>
      </c>
      <c r="E411" s="27" t="s">
        <v>1318</v>
      </c>
      <c r="F411" s="21" t="s">
        <v>1319</v>
      </c>
      <c r="G411" s="28" t="s">
        <v>40</v>
      </c>
      <c r="H411" s="45">
        <v>5609</v>
      </c>
      <c r="I411" s="48"/>
      <c r="J411" s="18">
        <f>H411*0.16</f>
        <v>897.44</v>
      </c>
      <c r="K411" s="41"/>
      <c r="L411" s="41"/>
      <c r="M411" s="39">
        <f>J411+K411+L411</f>
        <v>897.44</v>
      </c>
      <c r="N411" s="41"/>
      <c r="O411" s="41"/>
      <c r="P411" s="41"/>
      <c r="Q411" s="39"/>
      <c r="R411" s="39"/>
      <c r="S411" s="53">
        <v>1</v>
      </c>
      <c r="T411" s="18">
        <f>M411+Q411</f>
        <v>897.44</v>
      </c>
      <c r="U411" s="56" t="s">
        <v>89</v>
      </c>
      <c r="V411" s="55">
        <f>(MID(U411,8,4)-LEFT(U411,4))*12+RIGHT(U411,2)-MID(U411,5,2)+1</f>
        <v>21</v>
      </c>
    </row>
    <row r="412" ht="24.9" customHeight="1" spans="1:22">
      <c r="A412" s="12">
        <v>407</v>
      </c>
      <c r="B412" s="22"/>
      <c r="C412" s="20" t="s">
        <v>1320</v>
      </c>
      <c r="D412" s="20" t="s">
        <v>30</v>
      </c>
      <c r="E412" s="27" t="s">
        <v>1321</v>
      </c>
      <c r="F412" s="21" t="s">
        <v>1322</v>
      </c>
      <c r="G412" s="28" t="s">
        <v>40</v>
      </c>
      <c r="H412" s="45">
        <v>6050</v>
      </c>
      <c r="I412" s="48"/>
      <c r="J412" s="18">
        <f>H412*0.16</f>
        <v>968</v>
      </c>
      <c r="K412" s="41"/>
      <c r="L412" s="41"/>
      <c r="M412" s="39">
        <f>J412+K412+L412</f>
        <v>968</v>
      </c>
      <c r="N412" s="41"/>
      <c r="O412" s="41"/>
      <c r="P412" s="41"/>
      <c r="Q412" s="39"/>
      <c r="R412" s="39"/>
      <c r="S412" s="53">
        <v>1</v>
      </c>
      <c r="T412" s="18">
        <f>M412+Q412</f>
        <v>968</v>
      </c>
      <c r="U412" s="56" t="s">
        <v>89</v>
      </c>
      <c r="V412" s="55">
        <f>(MID(U412,8,4)-LEFT(U412,4))*12+RIGHT(U412,2)-MID(U412,5,2)+1</f>
        <v>21</v>
      </c>
    </row>
    <row r="413" ht="24.9" customHeight="1" spans="1:22">
      <c r="A413" s="12">
        <v>408</v>
      </c>
      <c r="B413" s="22"/>
      <c r="C413" s="20" t="s">
        <v>1323</v>
      </c>
      <c r="D413" s="20" t="s">
        <v>37</v>
      </c>
      <c r="E413" s="100" t="s">
        <v>1324</v>
      </c>
      <c r="F413" s="21" t="s">
        <v>1325</v>
      </c>
      <c r="G413" s="28" t="s">
        <v>40</v>
      </c>
      <c r="H413" s="45">
        <v>4253</v>
      </c>
      <c r="I413" s="48"/>
      <c r="J413" s="18">
        <f>H413*0.16</f>
        <v>680.48</v>
      </c>
      <c r="K413" s="41"/>
      <c r="L413" s="41"/>
      <c r="M413" s="39">
        <f>J413+K413+L413</f>
        <v>680.48</v>
      </c>
      <c r="N413" s="41"/>
      <c r="O413" s="41"/>
      <c r="P413" s="41"/>
      <c r="Q413" s="39"/>
      <c r="R413" s="39"/>
      <c r="S413" s="53">
        <v>1</v>
      </c>
      <c r="T413" s="18">
        <f>M413+Q413</f>
        <v>680.48</v>
      </c>
      <c r="U413" s="56" t="s">
        <v>45</v>
      </c>
      <c r="V413" s="55">
        <f>(MID(U413,8,4)-LEFT(U413,4))*12+RIGHT(U413,2)-MID(U413,5,2)+1</f>
        <v>15</v>
      </c>
    </row>
    <row r="414" ht="24.9" customHeight="1" spans="1:22">
      <c r="A414" s="12">
        <v>409</v>
      </c>
      <c r="B414" s="22"/>
      <c r="C414" s="20" t="s">
        <v>1326</v>
      </c>
      <c r="D414" s="20" t="s">
        <v>30</v>
      </c>
      <c r="E414" s="100" t="s">
        <v>1327</v>
      </c>
      <c r="F414" s="21" t="s">
        <v>1328</v>
      </c>
      <c r="G414" s="28" t="s">
        <v>40</v>
      </c>
      <c r="H414" s="45">
        <v>4649</v>
      </c>
      <c r="I414" s="48"/>
      <c r="J414" s="18">
        <f>H414*0.16</f>
        <v>743.84</v>
      </c>
      <c r="K414" s="41"/>
      <c r="L414" s="41"/>
      <c r="M414" s="39">
        <f>J414+K414+L414</f>
        <v>743.84</v>
      </c>
      <c r="N414" s="41"/>
      <c r="O414" s="41"/>
      <c r="P414" s="41"/>
      <c r="Q414" s="39"/>
      <c r="R414" s="39"/>
      <c r="S414" s="53">
        <v>1</v>
      </c>
      <c r="T414" s="18">
        <f>M414+Q414</f>
        <v>743.84</v>
      </c>
      <c r="U414" s="56" t="s">
        <v>190</v>
      </c>
      <c r="V414" s="55">
        <f>(MID(U414,8,4)-LEFT(U414,4))*12+RIGHT(U414,2)-MID(U414,5,2)+1</f>
        <v>11</v>
      </c>
    </row>
    <row r="415" ht="24.9" customHeight="1" spans="1:22">
      <c r="A415" s="12">
        <v>410</v>
      </c>
      <c r="B415" s="22"/>
      <c r="C415" s="13" t="s">
        <v>1329</v>
      </c>
      <c r="D415" s="13" t="s">
        <v>30</v>
      </c>
      <c r="E415" s="100" t="s">
        <v>1330</v>
      </c>
      <c r="F415" s="21" t="s">
        <v>1331</v>
      </c>
      <c r="G415" s="28" t="s">
        <v>40</v>
      </c>
      <c r="H415" s="45">
        <v>4253</v>
      </c>
      <c r="I415" s="48"/>
      <c r="J415" s="18">
        <f>H415*0.16</f>
        <v>680.48</v>
      </c>
      <c r="K415" s="41"/>
      <c r="L415" s="41"/>
      <c r="M415" s="39">
        <f>J415+K415+L415</f>
        <v>680.48</v>
      </c>
      <c r="N415" s="41"/>
      <c r="O415" s="41"/>
      <c r="P415" s="41"/>
      <c r="Q415" s="39"/>
      <c r="R415" s="39"/>
      <c r="S415" s="53">
        <v>1</v>
      </c>
      <c r="T415" s="18">
        <f>M415+Q415</f>
        <v>680.48</v>
      </c>
      <c r="U415" s="56" t="s">
        <v>390</v>
      </c>
      <c r="V415" s="55">
        <f>(MID(U415,8,4)-LEFT(U415,4))*12+RIGHT(U415,2)-MID(U415,5,2)+1</f>
        <v>4</v>
      </c>
    </row>
    <row r="416" ht="24.9" customHeight="1" spans="1:22">
      <c r="A416" s="12">
        <v>411</v>
      </c>
      <c r="B416" s="22"/>
      <c r="C416" s="20" t="s">
        <v>1332</v>
      </c>
      <c r="D416" s="14" t="s">
        <v>30</v>
      </c>
      <c r="E416" s="100" t="s">
        <v>1333</v>
      </c>
      <c r="F416" s="21" t="s">
        <v>1334</v>
      </c>
      <c r="G416" s="28" t="s">
        <v>40</v>
      </c>
      <c r="H416" s="45">
        <v>4253</v>
      </c>
      <c r="I416" s="48"/>
      <c r="J416" s="18">
        <f>H416*0.16</f>
        <v>680.48</v>
      </c>
      <c r="K416" s="41"/>
      <c r="L416" s="41"/>
      <c r="M416" s="39">
        <f>J416+K416+L416</f>
        <v>680.48</v>
      </c>
      <c r="N416" s="41"/>
      <c r="O416" s="41"/>
      <c r="P416" s="41"/>
      <c r="Q416" s="39"/>
      <c r="R416" s="39"/>
      <c r="S416" s="53">
        <v>1</v>
      </c>
      <c r="T416" s="18">
        <f>M416+Q416</f>
        <v>680.48</v>
      </c>
      <c r="U416" s="56" t="s">
        <v>89</v>
      </c>
      <c r="V416" s="55">
        <f>(MID(U416,8,4)-LEFT(U416,4))*12+RIGHT(U416,2)-MID(U416,5,2)+1-6</f>
        <v>15</v>
      </c>
    </row>
    <row r="417" ht="24.9" customHeight="1" spans="1:22">
      <c r="A417" s="12">
        <v>412</v>
      </c>
      <c r="B417" s="22"/>
      <c r="C417" s="20" t="s">
        <v>1335</v>
      </c>
      <c r="D417" s="14" t="s">
        <v>30</v>
      </c>
      <c r="E417" s="100" t="s">
        <v>1336</v>
      </c>
      <c r="F417" s="21" t="s">
        <v>1337</v>
      </c>
      <c r="G417" s="28" t="s">
        <v>40</v>
      </c>
      <c r="H417" s="45">
        <v>4253</v>
      </c>
      <c r="I417" s="48"/>
      <c r="J417" s="18">
        <f>H417*0.16</f>
        <v>680.48</v>
      </c>
      <c r="K417" s="41"/>
      <c r="L417" s="41"/>
      <c r="M417" s="39">
        <f>J417+K417+L417</f>
        <v>680.48</v>
      </c>
      <c r="N417" s="41"/>
      <c r="O417" s="41"/>
      <c r="P417" s="41"/>
      <c r="Q417" s="39"/>
      <c r="R417" s="39"/>
      <c r="S417" s="53">
        <v>1</v>
      </c>
      <c r="T417" s="18">
        <f>M417+Q417</f>
        <v>680.48</v>
      </c>
      <c r="U417" s="56" t="s">
        <v>89</v>
      </c>
      <c r="V417" s="55">
        <f t="shared" ref="V417:V421" si="54">(MID(U417,8,4)-LEFT(U417,4))*12+RIGHT(U417,2)-MID(U417,5,2)+1-4</f>
        <v>17</v>
      </c>
    </row>
    <row r="418" ht="24.9" customHeight="1" spans="1:22">
      <c r="A418" s="12">
        <v>413</v>
      </c>
      <c r="B418" s="22"/>
      <c r="C418" s="20" t="s">
        <v>1338</v>
      </c>
      <c r="D418" s="14" t="s">
        <v>30</v>
      </c>
      <c r="E418" s="100" t="s">
        <v>1339</v>
      </c>
      <c r="F418" s="21" t="s">
        <v>1340</v>
      </c>
      <c r="G418" s="28" t="s">
        <v>40</v>
      </c>
      <c r="H418" s="45">
        <v>4253</v>
      </c>
      <c r="I418" s="48"/>
      <c r="J418" s="18">
        <f>H418*0.16</f>
        <v>680.48</v>
      </c>
      <c r="K418" s="41"/>
      <c r="L418" s="41"/>
      <c r="M418" s="39">
        <f>J418+K418+L418</f>
        <v>680.48</v>
      </c>
      <c r="N418" s="41"/>
      <c r="O418" s="41"/>
      <c r="P418" s="41"/>
      <c r="Q418" s="39"/>
      <c r="R418" s="39"/>
      <c r="S418" s="53">
        <v>1</v>
      </c>
      <c r="T418" s="18">
        <f>M418+Q418</f>
        <v>680.48</v>
      </c>
      <c r="U418" s="56" t="s">
        <v>89</v>
      </c>
      <c r="V418" s="55">
        <f>(MID(U418,8,4)-LEFT(U418,4))*12+RIGHT(U418,2)-MID(U418,5,2)+1-4</f>
        <v>17</v>
      </c>
    </row>
    <row r="419" ht="24.9" customHeight="1" spans="1:22">
      <c r="A419" s="12">
        <v>414</v>
      </c>
      <c r="B419" s="22"/>
      <c r="C419" s="20" t="s">
        <v>1341</v>
      </c>
      <c r="D419" s="14" t="s">
        <v>30</v>
      </c>
      <c r="E419" s="100" t="s">
        <v>1342</v>
      </c>
      <c r="F419" s="21" t="s">
        <v>1343</v>
      </c>
      <c r="G419" s="28" t="s">
        <v>40</v>
      </c>
      <c r="H419" s="45">
        <v>4253</v>
      </c>
      <c r="I419" s="48"/>
      <c r="J419" s="18">
        <f>H419*0.16</f>
        <v>680.48</v>
      </c>
      <c r="K419" s="41"/>
      <c r="L419" s="41"/>
      <c r="M419" s="39">
        <f>J419+K419+L419</f>
        <v>680.48</v>
      </c>
      <c r="N419" s="41"/>
      <c r="O419" s="41"/>
      <c r="P419" s="41"/>
      <c r="Q419" s="39"/>
      <c r="R419" s="39"/>
      <c r="S419" s="53">
        <v>1</v>
      </c>
      <c r="T419" s="18">
        <f>M419+Q419</f>
        <v>680.48</v>
      </c>
      <c r="U419" s="56" t="s">
        <v>89</v>
      </c>
      <c r="V419" s="55">
        <f>(MID(U419,8,4)-LEFT(U419,4))*12+RIGHT(U419,2)-MID(U419,5,2)+1-4</f>
        <v>17</v>
      </c>
    </row>
    <row r="420" ht="24.9" customHeight="1" spans="1:22">
      <c r="A420" s="12">
        <v>415</v>
      </c>
      <c r="B420" s="22"/>
      <c r="C420" s="20" t="s">
        <v>1344</v>
      </c>
      <c r="D420" s="14" t="s">
        <v>30</v>
      </c>
      <c r="E420" s="100" t="s">
        <v>1345</v>
      </c>
      <c r="F420" s="21" t="s">
        <v>1346</v>
      </c>
      <c r="G420" s="28" t="s">
        <v>40</v>
      </c>
      <c r="H420" s="45">
        <v>4253</v>
      </c>
      <c r="I420" s="48"/>
      <c r="J420" s="18">
        <f>H420*0.16</f>
        <v>680.48</v>
      </c>
      <c r="K420" s="41"/>
      <c r="L420" s="41"/>
      <c r="M420" s="39">
        <f>J420+K420+L420</f>
        <v>680.48</v>
      </c>
      <c r="N420" s="41"/>
      <c r="O420" s="41"/>
      <c r="P420" s="41"/>
      <c r="Q420" s="39"/>
      <c r="R420" s="39"/>
      <c r="S420" s="53">
        <v>1</v>
      </c>
      <c r="T420" s="18">
        <f>M420+Q420</f>
        <v>680.48</v>
      </c>
      <c r="U420" s="56" t="s">
        <v>89</v>
      </c>
      <c r="V420" s="55">
        <f>(MID(U420,8,4)-LEFT(U420,4))*12+RIGHT(U420,2)-MID(U420,5,2)+1-4</f>
        <v>17</v>
      </c>
    </row>
    <row r="421" ht="24.9" customHeight="1" spans="1:22">
      <c r="A421" s="12">
        <v>416</v>
      </c>
      <c r="B421" s="22"/>
      <c r="C421" s="20" t="s">
        <v>1347</v>
      </c>
      <c r="D421" s="14" t="s">
        <v>30</v>
      </c>
      <c r="E421" s="100" t="s">
        <v>1348</v>
      </c>
      <c r="F421" s="21" t="s">
        <v>1349</v>
      </c>
      <c r="G421" s="28" t="s">
        <v>40</v>
      </c>
      <c r="H421" s="45">
        <v>4253</v>
      </c>
      <c r="I421" s="48"/>
      <c r="J421" s="18">
        <f>H421*0.16</f>
        <v>680.48</v>
      </c>
      <c r="K421" s="41"/>
      <c r="L421" s="41"/>
      <c r="M421" s="39">
        <f>J421+K421+L421</f>
        <v>680.48</v>
      </c>
      <c r="N421" s="41"/>
      <c r="O421" s="41"/>
      <c r="P421" s="41"/>
      <c r="Q421" s="39"/>
      <c r="R421" s="39"/>
      <c r="S421" s="53">
        <v>1</v>
      </c>
      <c r="T421" s="18">
        <f>M421+Q421</f>
        <v>680.48</v>
      </c>
      <c r="U421" s="56" t="s">
        <v>89</v>
      </c>
      <c r="V421" s="55">
        <f>(MID(U421,8,4)-LEFT(U421,4))*12+RIGHT(U421,2)-MID(U421,5,2)+1-4</f>
        <v>17</v>
      </c>
    </row>
    <row r="422" ht="24.9" customHeight="1" spans="1:22">
      <c r="A422" s="12">
        <v>417</v>
      </c>
      <c r="B422" s="22"/>
      <c r="C422" s="20" t="s">
        <v>1350</v>
      </c>
      <c r="D422" s="20" t="s">
        <v>30</v>
      </c>
      <c r="E422" s="100" t="s">
        <v>1351</v>
      </c>
      <c r="F422" s="21" t="s">
        <v>1352</v>
      </c>
      <c r="G422" s="28" t="s">
        <v>40</v>
      </c>
      <c r="H422" s="45">
        <v>4253</v>
      </c>
      <c r="I422" s="48"/>
      <c r="J422" s="18">
        <f>H422*0.16</f>
        <v>680.48</v>
      </c>
      <c r="K422" s="41"/>
      <c r="L422" s="41"/>
      <c r="M422" s="39">
        <f>J422+K422+L422</f>
        <v>680.48</v>
      </c>
      <c r="N422" s="41"/>
      <c r="O422" s="41"/>
      <c r="P422" s="41"/>
      <c r="Q422" s="39"/>
      <c r="R422" s="39"/>
      <c r="S422" s="53">
        <v>1</v>
      </c>
      <c r="T422" s="18">
        <f>M422+Q422</f>
        <v>680.48</v>
      </c>
      <c r="U422" s="56" t="s">
        <v>89</v>
      </c>
      <c r="V422" s="55">
        <f>(MID(U422,8,4)-LEFT(U422,4))*12+RIGHT(U422,2)-MID(U422,5,2)+1-12</f>
        <v>9</v>
      </c>
    </row>
    <row r="423" ht="24.9" customHeight="1" spans="1:22">
      <c r="A423" s="12">
        <v>418</v>
      </c>
      <c r="B423" s="22"/>
      <c r="C423" s="20" t="s">
        <v>1353</v>
      </c>
      <c r="D423" s="20" t="s">
        <v>37</v>
      </c>
      <c r="E423" s="100" t="s">
        <v>1354</v>
      </c>
      <c r="F423" s="21" t="s">
        <v>1355</v>
      </c>
      <c r="G423" s="28" t="s">
        <v>40</v>
      </c>
      <c r="H423" s="45">
        <v>4253</v>
      </c>
      <c r="I423" s="48"/>
      <c r="J423" s="18">
        <f>H423*0.16</f>
        <v>680.48</v>
      </c>
      <c r="K423" s="41"/>
      <c r="L423" s="41"/>
      <c r="M423" s="39">
        <f>J423+K423+L423</f>
        <v>680.48</v>
      </c>
      <c r="N423" s="41"/>
      <c r="O423" s="41"/>
      <c r="P423" s="41"/>
      <c r="Q423" s="39"/>
      <c r="R423" s="39"/>
      <c r="S423" s="53">
        <v>1</v>
      </c>
      <c r="T423" s="18">
        <f>M423+Q423</f>
        <v>680.48</v>
      </c>
      <c r="U423" s="56" t="s">
        <v>229</v>
      </c>
      <c r="V423" s="55">
        <f>(MID(U423,8,4)-LEFT(U423,4))*12+RIGHT(U423,2)-MID(U423,5,2)+1</f>
        <v>3</v>
      </c>
    </row>
    <row r="424" ht="24.9" customHeight="1" spans="1:22">
      <c r="A424" s="12">
        <v>419</v>
      </c>
      <c r="B424" s="22"/>
      <c r="C424" s="20" t="s">
        <v>1356</v>
      </c>
      <c r="D424" s="20" t="s">
        <v>30</v>
      </c>
      <c r="E424" s="100" t="s">
        <v>1357</v>
      </c>
      <c r="F424" s="21" t="s">
        <v>1358</v>
      </c>
      <c r="G424" s="28" t="s">
        <v>40</v>
      </c>
      <c r="H424" s="45">
        <v>4253</v>
      </c>
      <c r="I424" s="48"/>
      <c r="J424" s="18">
        <f>H424*0.16</f>
        <v>680.48</v>
      </c>
      <c r="K424" s="41"/>
      <c r="L424" s="41"/>
      <c r="M424" s="39">
        <f>J424+K424+L424</f>
        <v>680.48</v>
      </c>
      <c r="N424" s="41"/>
      <c r="O424" s="41"/>
      <c r="P424" s="41"/>
      <c r="Q424" s="39"/>
      <c r="R424" s="39"/>
      <c r="S424" s="53">
        <v>1</v>
      </c>
      <c r="T424" s="18">
        <f>M424+Q424</f>
        <v>680.48</v>
      </c>
      <c r="U424" s="56" t="s">
        <v>56</v>
      </c>
      <c r="V424" s="55">
        <f>(MID(U424,8,4)-LEFT(U424,4))*12+RIGHT(U424,2)-MID(U424,5,2)+1</f>
        <v>2</v>
      </c>
    </row>
    <row r="425" ht="24.9" customHeight="1" spans="1:22">
      <c r="A425" s="12">
        <v>420</v>
      </c>
      <c r="B425" s="22"/>
      <c r="C425" s="20" t="s">
        <v>1359</v>
      </c>
      <c r="D425" s="20" t="s">
        <v>30</v>
      </c>
      <c r="E425" s="100" t="s">
        <v>1360</v>
      </c>
      <c r="F425" s="21" t="s">
        <v>1361</v>
      </c>
      <c r="G425" s="28" t="s">
        <v>40</v>
      </c>
      <c r="H425" s="45">
        <v>4253</v>
      </c>
      <c r="I425" s="48"/>
      <c r="J425" s="18">
        <f>H425*0.16</f>
        <v>680.48</v>
      </c>
      <c r="K425" s="41"/>
      <c r="L425" s="41"/>
      <c r="M425" s="39">
        <f>J425+K425+L425</f>
        <v>680.48</v>
      </c>
      <c r="N425" s="41"/>
      <c r="O425" s="41"/>
      <c r="P425" s="41"/>
      <c r="Q425" s="39"/>
      <c r="R425" s="39"/>
      <c r="S425" s="53">
        <v>1</v>
      </c>
      <c r="T425" s="18">
        <f>M425+Q425</f>
        <v>680.48</v>
      </c>
      <c r="U425" s="56" t="s">
        <v>239</v>
      </c>
      <c r="V425" s="55">
        <v>1</v>
      </c>
    </row>
    <row r="426" ht="24.9" customHeight="1" spans="1:22">
      <c r="A426" s="12">
        <v>421</v>
      </c>
      <c r="B426" s="20" t="s">
        <v>1362</v>
      </c>
      <c r="C426" s="20" t="s">
        <v>1363</v>
      </c>
      <c r="D426" s="24" t="s">
        <v>30</v>
      </c>
      <c r="E426" s="27" t="s">
        <v>1364</v>
      </c>
      <c r="F426" s="21" t="s">
        <v>1365</v>
      </c>
      <c r="G426" s="28" t="s">
        <v>40</v>
      </c>
      <c r="H426" s="25">
        <v>4370</v>
      </c>
      <c r="I426" s="48"/>
      <c r="J426" s="18">
        <f>H426*0.16</f>
        <v>699.2</v>
      </c>
      <c r="K426" s="48"/>
      <c r="L426" s="48"/>
      <c r="M426" s="39">
        <f>J426+K426+L426</f>
        <v>699.2</v>
      </c>
      <c r="N426" s="48"/>
      <c r="O426" s="48"/>
      <c r="P426" s="48"/>
      <c r="Q426" s="39"/>
      <c r="R426" s="39"/>
      <c r="S426" s="53">
        <v>1</v>
      </c>
      <c r="T426" s="18">
        <f>M426+Q426</f>
        <v>699.2</v>
      </c>
      <c r="U426" s="56" t="s">
        <v>52</v>
      </c>
      <c r="V426" s="55">
        <f t="shared" ref="V426:V465" si="55">(MID(U426,8,4)-LEFT(U426,4))*12+RIGHT(U426,2)-MID(U426,5,2)+1-1</f>
        <v>33</v>
      </c>
    </row>
    <row r="427" ht="24.9" customHeight="1" spans="1:22">
      <c r="A427" s="12">
        <v>422</v>
      </c>
      <c r="B427" s="20"/>
      <c r="C427" s="20" t="s">
        <v>1366</v>
      </c>
      <c r="D427" s="20" t="s">
        <v>30</v>
      </c>
      <c r="E427" s="27" t="s">
        <v>1367</v>
      </c>
      <c r="F427" s="21" t="s">
        <v>1368</v>
      </c>
      <c r="G427" s="28" t="s">
        <v>40</v>
      </c>
      <c r="H427" s="25">
        <v>4308</v>
      </c>
      <c r="I427" s="48"/>
      <c r="J427" s="18">
        <f>H427*0.16</f>
        <v>689.28</v>
      </c>
      <c r="K427" s="48"/>
      <c r="L427" s="48"/>
      <c r="M427" s="39">
        <f>J427+K427+L427</f>
        <v>689.28</v>
      </c>
      <c r="N427" s="48"/>
      <c r="O427" s="48"/>
      <c r="P427" s="48"/>
      <c r="Q427" s="39"/>
      <c r="R427" s="39"/>
      <c r="S427" s="53">
        <v>1</v>
      </c>
      <c r="T427" s="18">
        <f>M427+Q427</f>
        <v>689.28</v>
      </c>
      <c r="U427" s="56" t="s">
        <v>85</v>
      </c>
      <c r="V427" s="55">
        <f>(MID(U427,8,4)-LEFT(U427,4))*12+RIGHT(U427,2)-MID(U427,5,2)+1-1</f>
        <v>32</v>
      </c>
    </row>
    <row r="428" ht="24.9" customHeight="1" spans="1:22">
      <c r="A428" s="12">
        <v>423</v>
      </c>
      <c r="B428" s="20"/>
      <c r="C428" s="20" t="s">
        <v>1369</v>
      </c>
      <c r="D428" s="24" t="s">
        <v>30</v>
      </c>
      <c r="E428" s="27" t="s">
        <v>1370</v>
      </c>
      <c r="F428" s="21" t="s">
        <v>1371</v>
      </c>
      <c r="G428" s="28" t="s">
        <v>40</v>
      </c>
      <c r="H428" s="25">
        <v>4355</v>
      </c>
      <c r="I428" s="48"/>
      <c r="J428" s="18">
        <f>H428*0.16</f>
        <v>696.8</v>
      </c>
      <c r="K428" s="48"/>
      <c r="L428" s="48"/>
      <c r="M428" s="39">
        <f>J428+K428+L428</f>
        <v>696.8</v>
      </c>
      <c r="N428" s="48"/>
      <c r="O428" s="48"/>
      <c r="P428" s="48"/>
      <c r="Q428" s="39"/>
      <c r="R428" s="39"/>
      <c r="S428" s="53">
        <v>1</v>
      </c>
      <c r="T428" s="18">
        <f>M428+Q428</f>
        <v>696.8</v>
      </c>
      <c r="U428" s="56" t="s">
        <v>85</v>
      </c>
      <c r="V428" s="55">
        <f>(MID(U428,8,4)-LEFT(U428,4))*12+RIGHT(U428,2)-MID(U428,5,2)+1-1</f>
        <v>32</v>
      </c>
    </row>
    <row r="429" ht="24.9" customHeight="1" spans="1:22">
      <c r="A429" s="12">
        <v>424</v>
      </c>
      <c r="B429" s="20"/>
      <c r="C429" s="32" t="s">
        <v>1372</v>
      </c>
      <c r="D429" s="20" t="s">
        <v>37</v>
      </c>
      <c r="E429" s="27" t="s">
        <v>1373</v>
      </c>
      <c r="F429" s="21" t="s">
        <v>1374</v>
      </c>
      <c r="G429" s="28" t="s">
        <v>40</v>
      </c>
      <c r="H429" s="25">
        <v>4253</v>
      </c>
      <c r="I429" s="48"/>
      <c r="J429" s="18">
        <f>H429*0.16</f>
        <v>680.48</v>
      </c>
      <c r="K429" s="48"/>
      <c r="L429" s="48"/>
      <c r="M429" s="39">
        <f>J429+K429+L429</f>
        <v>680.48</v>
      </c>
      <c r="N429" s="48"/>
      <c r="O429" s="48"/>
      <c r="P429" s="48"/>
      <c r="Q429" s="39"/>
      <c r="R429" s="39"/>
      <c r="S429" s="53">
        <v>1</v>
      </c>
      <c r="T429" s="18">
        <f>M429+Q429</f>
        <v>680.48</v>
      </c>
      <c r="U429" s="56" t="s">
        <v>85</v>
      </c>
      <c r="V429" s="55">
        <f>(MID(U429,8,4)-LEFT(U429,4))*12+RIGHT(U429,2)-MID(U429,5,2)+1-1</f>
        <v>32</v>
      </c>
    </row>
    <row r="430" ht="24.9" customHeight="1" spans="1:22">
      <c r="A430" s="12">
        <v>425</v>
      </c>
      <c r="B430" s="20"/>
      <c r="C430" s="20" t="s">
        <v>1375</v>
      </c>
      <c r="D430" s="24" t="s">
        <v>37</v>
      </c>
      <c r="E430" s="27" t="s">
        <v>1376</v>
      </c>
      <c r="F430" s="21" t="s">
        <v>1377</v>
      </c>
      <c r="G430" s="28" t="s">
        <v>40</v>
      </c>
      <c r="H430" s="25">
        <v>4253</v>
      </c>
      <c r="I430" s="48"/>
      <c r="J430" s="18">
        <f>H430*0.16</f>
        <v>680.48</v>
      </c>
      <c r="K430" s="48"/>
      <c r="L430" s="48"/>
      <c r="M430" s="39">
        <f>J430+K430+L430</f>
        <v>680.48</v>
      </c>
      <c r="N430" s="48"/>
      <c r="O430" s="48"/>
      <c r="P430" s="48"/>
      <c r="Q430" s="39"/>
      <c r="R430" s="39"/>
      <c r="S430" s="53">
        <v>1</v>
      </c>
      <c r="T430" s="18">
        <f>M430+Q430</f>
        <v>680.48</v>
      </c>
      <c r="U430" s="56" t="s">
        <v>246</v>
      </c>
      <c r="V430" s="55">
        <f>(MID(U430,8,4)-LEFT(U430,4))*12+RIGHT(U430,2)-MID(U430,5,2)+1-1</f>
        <v>31</v>
      </c>
    </row>
    <row r="431" ht="24.9" customHeight="1" spans="1:22">
      <c r="A431" s="12">
        <v>426</v>
      </c>
      <c r="B431" s="20"/>
      <c r="C431" s="20" t="s">
        <v>1378</v>
      </c>
      <c r="D431" s="20" t="s">
        <v>30</v>
      </c>
      <c r="E431" s="27" t="s">
        <v>1379</v>
      </c>
      <c r="F431" s="21" t="s">
        <v>1380</v>
      </c>
      <c r="G431" s="28" t="s">
        <v>40</v>
      </c>
      <c r="H431" s="25">
        <v>4502</v>
      </c>
      <c r="I431" s="48"/>
      <c r="J431" s="18">
        <f>H431*0.16</f>
        <v>720.32</v>
      </c>
      <c r="K431" s="48"/>
      <c r="L431" s="48"/>
      <c r="M431" s="39">
        <f>J431+K431+L431</f>
        <v>720.32</v>
      </c>
      <c r="N431" s="48"/>
      <c r="O431" s="48"/>
      <c r="P431" s="48"/>
      <c r="Q431" s="39"/>
      <c r="R431" s="39"/>
      <c r="S431" s="53">
        <v>1</v>
      </c>
      <c r="T431" s="18">
        <f>M431+Q431</f>
        <v>720.32</v>
      </c>
      <c r="U431" s="56" t="s">
        <v>246</v>
      </c>
      <c r="V431" s="55">
        <f>(MID(U431,8,4)-LEFT(U431,4))*12+RIGHT(U431,2)-MID(U431,5,2)+1-1</f>
        <v>31</v>
      </c>
    </row>
    <row r="432" ht="24.9" customHeight="1" spans="1:22">
      <c r="A432" s="12">
        <v>427</v>
      </c>
      <c r="B432" s="20"/>
      <c r="C432" s="20" t="s">
        <v>1381</v>
      </c>
      <c r="D432" s="20" t="s">
        <v>30</v>
      </c>
      <c r="E432" s="27" t="s">
        <v>1382</v>
      </c>
      <c r="F432" s="21" t="s">
        <v>1383</v>
      </c>
      <c r="G432" s="28" t="s">
        <v>40</v>
      </c>
      <c r="H432" s="25">
        <v>4378</v>
      </c>
      <c r="I432" s="48"/>
      <c r="J432" s="18">
        <f>H432*0.16</f>
        <v>700.48</v>
      </c>
      <c r="K432" s="48"/>
      <c r="L432" s="48"/>
      <c r="M432" s="39">
        <f>J432+K432+L432</f>
        <v>700.48</v>
      </c>
      <c r="N432" s="48"/>
      <c r="O432" s="48"/>
      <c r="P432" s="48"/>
      <c r="Q432" s="39"/>
      <c r="R432" s="39"/>
      <c r="S432" s="53">
        <v>1</v>
      </c>
      <c r="T432" s="18">
        <f>M432+Q432</f>
        <v>700.48</v>
      </c>
      <c r="U432" s="56" t="s">
        <v>246</v>
      </c>
      <c r="V432" s="55">
        <f>(MID(U432,8,4)-LEFT(U432,4))*12+RIGHT(U432,2)-MID(U432,5,2)+1-1</f>
        <v>31</v>
      </c>
    </row>
    <row r="433" ht="24.9" customHeight="1" spans="1:22">
      <c r="A433" s="12">
        <v>428</v>
      </c>
      <c r="B433" s="20"/>
      <c r="C433" s="20" t="s">
        <v>1384</v>
      </c>
      <c r="D433" s="24" t="s">
        <v>30</v>
      </c>
      <c r="E433" s="27" t="s">
        <v>1385</v>
      </c>
      <c r="F433" s="21" t="s">
        <v>1386</v>
      </c>
      <c r="G433" s="28" t="s">
        <v>40</v>
      </c>
      <c r="H433" s="25">
        <v>4409</v>
      </c>
      <c r="I433" s="48"/>
      <c r="J433" s="18">
        <f>H433*0.16</f>
        <v>705.44</v>
      </c>
      <c r="K433" s="48"/>
      <c r="L433" s="48"/>
      <c r="M433" s="39">
        <f>J433+K433+L433</f>
        <v>705.44</v>
      </c>
      <c r="N433" s="48"/>
      <c r="O433" s="48"/>
      <c r="P433" s="48"/>
      <c r="Q433" s="39"/>
      <c r="R433" s="39"/>
      <c r="S433" s="53">
        <v>1</v>
      </c>
      <c r="T433" s="18">
        <f>M433+Q433</f>
        <v>705.44</v>
      </c>
      <c r="U433" s="56" t="s">
        <v>246</v>
      </c>
      <c r="V433" s="55">
        <f>(MID(U433,8,4)-LEFT(U433,4))*12+RIGHT(U433,2)-MID(U433,5,2)+1-1</f>
        <v>31</v>
      </c>
    </row>
    <row r="434" ht="24.9" customHeight="1" spans="1:22">
      <c r="A434" s="12">
        <v>429</v>
      </c>
      <c r="B434" s="20"/>
      <c r="C434" s="20" t="s">
        <v>1387</v>
      </c>
      <c r="D434" s="20" t="s">
        <v>37</v>
      </c>
      <c r="E434" s="27" t="s">
        <v>1388</v>
      </c>
      <c r="F434" s="21" t="s">
        <v>1389</v>
      </c>
      <c r="G434" s="28" t="s">
        <v>40</v>
      </c>
      <c r="H434" s="25">
        <v>4253</v>
      </c>
      <c r="I434" s="48"/>
      <c r="J434" s="18">
        <f>H434*0.16</f>
        <v>680.48</v>
      </c>
      <c r="K434" s="48"/>
      <c r="L434" s="48"/>
      <c r="M434" s="39">
        <f>J434+K434+L434</f>
        <v>680.48</v>
      </c>
      <c r="N434" s="48"/>
      <c r="O434" s="48"/>
      <c r="P434" s="48"/>
      <c r="Q434" s="39"/>
      <c r="R434" s="39"/>
      <c r="S434" s="53">
        <v>1</v>
      </c>
      <c r="T434" s="18">
        <f>M434+Q434</f>
        <v>680.48</v>
      </c>
      <c r="U434" s="56" t="s">
        <v>202</v>
      </c>
      <c r="V434" s="55">
        <f>(MID(U434,8,4)-LEFT(U434,4))*12+RIGHT(U434,2)-MID(U434,5,2)+1-1</f>
        <v>29</v>
      </c>
    </row>
    <row r="435" ht="24.9" customHeight="1" spans="1:22">
      <c r="A435" s="12">
        <v>430</v>
      </c>
      <c r="B435" s="20"/>
      <c r="C435" s="20" t="s">
        <v>1390</v>
      </c>
      <c r="D435" s="24" t="s">
        <v>30</v>
      </c>
      <c r="E435" s="27" t="s">
        <v>1391</v>
      </c>
      <c r="F435" s="21" t="s">
        <v>1392</v>
      </c>
      <c r="G435" s="28" t="s">
        <v>40</v>
      </c>
      <c r="H435" s="25">
        <v>4460</v>
      </c>
      <c r="I435" s="48"/>
      <c r="J435" s="18">
        <f>H435*0.16</f>
        <v>713.6</v>
      </c>
      <c r="K435" s="48"/>
      <c r="L435" s="48"/>
      <c r="M435" s="39">
        <f>J435+K435+L435</f>
        <v>713.6</v>
      </c>
      <c r="N435" s="48"/>
      <c r="O435" s="48"/>
      <c r="P435" s="48"/>
      <c r="Q435" s="39"/>
      <c r="R435" s="39"/>
      <c r="S435" s="53">
        <v>1</v>
      </c>
      <c r="T435" s="18">
        <f>M435+Q435</f>
        <v>713.6</v>
      </c>
      <c r="U435" s="56" t="s">
        <v>94</v>
      </c>
      <c r="V435" s="55">
        <f>(MID(U435,8,4)-LEFT(U435,4))*12+RIGHT(U435,2)-MID(U435,5,2)+1-1</f>
        <v>27</v>
      </c>
    </row>
    <row r="436" ht="24.9" customHeight="1" spans="1:22">
      <c r="A436" s="12">
        <v>431</v>
      </c>
      <c r="B436" s="20"/>
      <c r="C436" s="20" t="s">
        <v>1393</v>
      </c>
      <c r="D436" s="20" t="s">
        <v>30</v>
      </c>
      <c r="E436" s="27" t="s">
        <v>1394</v>
      </c>
      <c r="F436" s="21" t="s">
        <v>1395</v>
      </c>
      <c r="G436" s="28" t="s">
        <v>40</v>
      </c>
      <c r="H436" s="25">
        <v>4723</v>
      </c>
      <c r="I436" s="48"/>
      <c r="J436" s="18">
        <f>H436*0.16</f>
        <v>755.68</v>
      </c>
      <c r="K436" s="48"/>
      <c r="L436" s="48"/>
      <c r="M436" s="39">
        <f>J436+K436+L436</f>
        <v>755.68</v>
      </c>
      <c r="N436" s="48"/>
      <c r="O436" s="48"/>
      <c r="P436" s="48"/>
      <c r="Q436" s="39"/>
      <c r="R436" s="39"/>
      <c r="S436" s="53">
        <v>1</v>
      </c>
      <c r="T436" s="18">
        <f>M436+Q436</f>
        <v>755.68</v>
      </c>
      <c r="U436" s="56" t="s">
        <v>94</v>
      </c>
      <c r="V436" s="55">
        <f>(MID(U436,8,4)-LEFT(U436,4))*12+RIGHT(U436,2)-MID(U436,5,2)+1-1</f>
        <v>27</v>
      </c>
    </row>
    <row r="437" ht="24.9" customHeight="1" spans="1:22">
      <c r="A437" s="12">
        <v>432</v>
      </c>
      <c r="B437" s="20"/>
      <c r="C437" s="20" t="s">
        <v>1396</v>
      </c>
      <c r="D437" s="20" t="s">
        <v>30</v>
      </c>
      <c r="E437" s="27" t="s">
        <v>1397</v>
      </c>
      <c r="F437" s="21" t="s">
        <v>1398</v>
      </c>
      <c r="G437" s="28" t="s">
        <v>40</v>
      </c>
      <c r="H437" s="25">
        <v>4342</v>
      </c>
      <c r="I437" s="48"/>
      <c r="J437" s="18">
        <f>H437*0.16</f>
        <v>694.72</v>
      </c>
      <c r="K437" s="48"/>
      <c r="L437" s="48"/>
      <c r="M437" s="39">
        <f>J437+K437+L437</f>
        <v>694.72</v>
      </c>
      <c r="N437" s="48"/>
      <c r="O437" s="48"/>
      <c r="P437" s="48"/>
      <c r="Q437" s="39"/>
      <c r="R437" s="39"/>
      <c r="S437" s="53">
        <v>1</v>
      </c>
      <c r="T437" s="18">
        <f>M437+Q437</f>
        <v>694.72</v>
      </c>
      <c r="U437" s="56" t="s">
        <v>94</v>
      </c>
      <c r="V437" s="55">
        <f>(MID(U437,8,4)-LEFT(U437,4))*12+RIGHT(U437,2)-MID(U437,5,2)+1-1</f>
        <v>27</v>
      </c>
    </row>
    <row r="438" ht="24.9" customHeight="1" spans="1:22">
      <c r="A438" s="12">
        <v>433</v>
      </c>
      <c r="B438" s="20"/>
      <c r="C438" s="20" t="s">
        <v>1399</v>
      </c>
      <c r="D438" s="24" t="s">
        <v>30</v>
      </c>
      <c r="E438" s="27" t="s">
        <v>1400</v>
      </c>
      <c r="F438" s="21" t="s">
        <v>1401</v>
      </c>
      <c r="G438" s="28" t="s">
        <v>40</v>
      </c>
      <c r="H438" s="25">
        <v>4323</v>
      </c>
      <c r="I438" s="48"/>
      <c r="J438" s="18">
        <f>H438*0.16</f>
        <v>691.68</v>
      </c>
      <c r="K438" s="48"/>
      <c r="L438" s="48"/>
      <c r="M438" s="39">
        <f>J438+K438+L438</f>
        <v>691.68</v>
      </c>
      <c r="N438" s="48"/>
      <c r="O438" s="48"/>
      <c r="P438" s="48"/>
      <c r="Q438" s="39"/>
      <c r="R438" s="39"/>
      <c r="S438" s="53">
        <v>1</v>
      </c>
      <c r="T438" s="18">
        <f>M438+Q438</f>
        <v>691.68</v>
      </c>
      <c r="U438" s="56" t="s">
        <v>94</v>
      </c>
      <c r="V438" s="55">
        <f>(MID(U438,8,4)-LEFT(U438,4))*12+RIGHT(U438,2)-MID(U438,5,2)+1-1</f>
        <v>27</v>
      </c>
    </row>
    <row r="439" ht="24.9" customHeight="1" spans="1:22">
      <c r="A439" s="12">
        <v>434</v>
      </c>
      <c r="B439" s="20"/>
      <c r="C439" s="20" t="s">
        <v>1402</v>
      </c>
      <c r="D439" s="20" t="s">
        <v>30</v>
      </c>
      <c r="E439" s="27" t="s">
        <v>1403</v>
      </c>
      <c r="F439" s="21" t="s">
        <v>1404</v>
      </c>
      <c r="G439" s="28" t="s">
        <v>40</v>
      </c>
      <c r="H439" s="25">
        <v>4387</v>
      </c>
      <c r="I439" s="48"/>
      <c r="J439" s="18">
        <f>H439*0.16</f>
        <v>701.92</v>
      </c>
      <c r="K439" s="48"/>
      <c r="L439" s="48"/>
      <c r="M439" s="39">
        <f>J439+K439+L439</f>
        <v>701.92</v>
      </c>
      <c r="N439" s="48"/>
      <c r="O439" s="48"/>
      <c r="P439" s="48"/>
      <c r="Q439" s="39"/>
      <c r="R439" s="39"/>
      <c r="S439" s="53">
        <v>1</v>
      </c>
      <c r="T439" s="18">
        <f>M439+Q439</f>
        <v>701.92</v>
      </c>
      <c r="U439" s="56" t="s">
        <v>174</v>
      </c>
      <c r="V439" s="55">
        <f>(MID(U439,8,4)-LEFT(U439,4))*12+RIGHT(U439,2)-MID(U439,5,2)+1-1</f>
        <v>25</v>
      </c>
    </row>
    <row r="440" ht="24.9" customHeight="1" spans="1:22">
      <c r="A440" s="12">
        <v>435</v>
      </c>
      <c r="B440" s="20"/>
      <c r="C440" s="20" t="s">
        <v>1405</v>
      </c>
      <c r="D440" s="20" t="s">
        <v>30</v>
      </c>
      <c r="E440" s="27" t="s">
        <v>1406</v>
      </c>
      <c r="F440" s="21" t="s">
        <v>1407</v>
      </c>
      <c r="G440" s="28" t="s">
        <v>40</v>
      </c>
      <c r="H440" s="25">
        <v>4318</v>
      </c>
      <c r="I440" s="48"/>
      <c r="J440" s="18">
        <f>H440*0.16</f>
        <v>690.88</v>
      </c>
      <c r="K440" s="48"/>
      <c r="L440" s="48"/>
      <c r="M440" s="39">
        <f>J440+K440+L440</f>
        <v>690.88</v>
      </c>
      <c r="N440" s="48"/>
      <c r="O440" s="48"/>
      <c r="P440" s="48"/>
      <c r="Q440" s="39"/>
      <c r="R440" s="39"/>
      <c r="S440" s="53">
        <v>1</v>
      </c>
      <c r="T440" s="18">
        <f>M440+Q440</f>
        <v>690.88</v>
      </c>
      <c r="U440" s="56" t="s">
        <v>263</v>
      </c>
      <c r="V440" s="55">
        <f>(MID(U440,8,4)-LEFT(U440,4))*12+RIGHT(U440,2)-MID(U440,5,2)+1-1</f>
        <v>24</v>
      </c>
    </row>
    <row r="441" ht="24.9" customHeight="1" spans="1:22">
      <c r="A441" s="12">
        <v>436</v>
      </c>
      <c r="B441" s="20"/>
      <c r="C441" s="20" t="s">
        <v>1408</v>
      </c>
      <c r="D441" s="20" t="s">
        <v>37</v>
      </c>
      <c r="E441" s="27" t="s">
        <v>1409</v>
      </c>
      <c r="F441" s="21" t="s">
        <v>1410</v>
      </c>
      <c r="G441" s="28" t="s">
        <v>40</v>
      </c>
      <c r="H441" s="25">
        <v>4408</v>
      </c>
      <c r="I441" s="48"/>
      <c r="J441" s="18">
        <f>H441*0.16</f>
        <v>705.28</v>
      </c>
      <c r="K441" s="48"/>
      <c r="L441" s="48"/>
      <c r="M441" s="39">
        <f>J441+K441+L441</f>
        <v>705.28</v>
      </c>
      <c r="N441" s="48"/>
      <c r="O441" s="48"/>
      <c r="P441" s="48"/>
      <c r="Q441" s="39"/>
      <c r="R441" s="39"/>
      <c r="S441" s="53">
        <v>1</v>
      </c>
      <c r="T441" s="18">
        <f>M441+Q441</f>
        <v>705.28</v>
      </c>
      <c r="U441" s="56" t="s">
        <v>64</v>
      </c>
      <c r="V441" s="55">
        <f>(MID(U441,8,4)-LEFT(U441,4))*12+RIGHT(U441,2)-MID(U441,5,2)+1-1</f>
        <v>21</v>
      </c>
    </row>
    <row r="442" ht="24.9" customHeight="1" spans="1:22">
      <c r="A442" s="12">
        <v>437</v>
      </c>
      <c r="B442" s="20"/>
      <c r="C442" s="20" t="s">
        <v>1411</v>
      </c>
      <c r="D442" s="20" t="s">
        <v>30</v>
      </c>
      <c r="E442" s="27" t="s">
        <v>1412</v>
      </c>
      <c r="F442" s="21" t="s">
        <v>1413</v>
      </c>
      <c r="G442" s="28" t="s">
        <v>40</v>
      </c>
      <c r="H442" s="25">
        <v>4352</v>
      </c>
      <c r="I442" s="48"/>
      <c r="J442" s="18">
        <f>H442*0.16</f>
        <v>696.32</v>
      </c>
      <c r="K442" s="48"/>
      <c r="L442" s="48"/>
      <c r="M442" s="39">
        <f>J442+K442+L442</f>
        <v>696.32</v>
      </c>
      <c r="N442" s="48"/>
      <c r="O442" s="48"/>
      <c r="P442" s="48"/>
      <c r="Q442" s="39"/>
      <c r="R442" s="39"/>
      <c r="S442" s="53">
        <v>1</v>
      </c>
      <c r="T442" s="18">
        <f>M442+Q442</f>
        <v>696.32</v>
      </c>
      <c r="U442" s="56" t="s">
        <v>64</v>
      </c>
      <c r="V442" s="55">
        <f>(MID(U442,8,4)-LEFT(U442,4))*12+RIGHT(U442,2)-MID(U442,5,2)+1-1</f>
        <v>21</v>
      </c>
    </row>
    <row r="443" ht="24.9" customHeight="1" spans="1:22">
      <c r="A443" s="12">
        <v>438</v>
      </c>
      <c r="B443" s="20"/>
      <c r="C443" s="20" t="s">
        <v>1414</v>
      </c>
      <c r="D443" s="20" t="s">
        <v>30</v>
      </c>
      <c r="E443" s="27" t="s">
        <v>1415</v>
      </c>
      <c r="F443" s="89" t="s">
        <v>1416</v>
      </c>
      <c r="G443" s="28" t="s">
        <v>40</v>
      </c>
      <c r="H443" s="25">
        <v>4440</v>
      </c>
      <c r="I443" s="48"/>
      <c r="J443" s="18">
        <f>H443*0.16</f>
        <v>710.4</v>
      </c>
      <c r="K443" s="48"/>
      <c r="L443" s="48"/>
      <c r="M443" s="39">
        <f>J443+K443+L443</f>
        <v>710.4</v>
      </c>
      <c r="N443" s="48"/>
      <c r="O443" s="48"/>
      <c r="P443" s="48"/>
      <c r="Q443" s="39"/>
      <c r="R443" s="39"/>
      <c r="S443" s="53">
        <v>1</v>
      </c>
      <c r="T443" s="18">
        <f>M443+Q443</f>
        <v>710.4</v>
      </c>
      <c r="U443" s="56" t="s">
        <v>89</v>
      </c>
      <c r="V443" s="55">
        <f>(MID(U443,8,4)-LEFT(U443,4))*12+RIGHT(U443,2)-MID(U443,5,2)+1-1</f>
        <v>20</v>
      </c>
    </row>
    <row r="444" ht="24.9" customHeight="1" spans="1:22">
      <c r="A444" s="12">
        <v>439</v>
      </c>
      <c r="B444" s="20"/>
      <c r="C444" s="20" t="s">
        <v>1417</v>
      </c>
      <c r="D444" s="24" t="s">
        <v>30</v>
      </c>
      <c r="E444" s="27" t="s">
        <v>1418</v>
      </c>
      <c r="F444" s="21" t="s">
        <v>1419</v>
      </c>
      <c r="G444" s="28" t="s">
        <v>40</v>
      </c>
      <c r="H444" s="45">
        <v>4310</v>
      </c>
      <c r="I444" s="48"/>
      <c r="J444" s="18">
        <f>H444*0.16</f>
        <v>689.6</v>
      </c>
      <c r="K444" s="48"/>
      <c r="L444" s="48"/>
      <c r="M444" s="39">
        <f>J444+K444+L444</f>
        <v>689.6</v>
      </c>
      <c r="N444" s="48"/>
      <c r="O444" s="48"/>
      <c r="P444" s="48"/>
      <c r="Q444" s="39"/>
      <c r="R444" s="39"/>
      <c r="S444" s="53">
        <v>1</v>
      </c>
      <c r="T444" s="18">
        <f>M444+Q444</f>
        <v>689.6</v>
      </c>
      <c r="U444" s="56" t="s">
        <v>89</v>
      </c>
      <c r="V444" s="55">
        <f>(MID(U444,8,4)-LEFT(U444,4))*12+RIGHT(U444,2)-MID(U444,5,2)+1-1</f>
        <v>20</v>
      </c>
    </row>
    <row r="445" ht="24.9" customHeight="1" spans="1:22">
      <c r="A445" s="12">
        <v>440</v>
      </c>
      <c r="B445" s="20"/>
      <c r="C445" s="20" t="s">
        <v>1420</v>
      </c>
      <c r="D445" s="24" t="s">
        <v>30</v>
      </c>
      <c r="E445" s="27" t="s">
        <v>1421</v>
      </c>
      <c r="F445" s="21" t="s">
        <v>1422</v>
      </c>
      <c r="G445" s="28" t="s">
        <v>40</v>
      </c>
      <c r="H445" s="45">
        <v>4253</v>
      </c>
      <c r="I445" s="48"/>
      <c r="J445" s="18">
        <f>H445*0.16</f>
        <v>680.48</v>
      </c>
      <c r="K445" s="48"/>
      <c r="L445" s="48"/>
      <c r="M445" s="39">
        <f>J445+K445+L445</f>
        <v>680.48</v>
      </c>
      <c r="N445" s="48"/>
      <c r="O445" s="48"/>
      <c r="P445" s="48"/>
      <c r="Q445" s="39"/>
      <c r="R445" s="39"/>
      <c r="S445" s="53">
        <v>1</v>
      </c>
      <c r="T445" s="18">
        <f>M445+Q445</f>
        <v>680.48</v>
      </c>
      <c r="U445" s="56" t="s">
        <v>153</v>
      </c>
      <c r="V445" s="55">
        <f>(MID(U445,8,4)-LEFT(U445,4))*12+RIGHT(U445,2)-MID(U445,5,2)+1-1</f>
        <v>17</v>
      </c>
    </row>
    <row r="446" ht="24.9" customHeight="1" spans="1:22">
      <c r="A446" s="12">
        <v>441</v>
      </c>
      <c r="B446" s="20"/>
      <c r="C446" s="20" t="s">
        <v>1423</v>
      </c>
      <c r="D446" s="24" t="s">
        <v>30</v>
      </c>
      <c r="E446" s="27" t="s">
        <v>1424</v>
      </c>
      <c r="F446" s="21" t="s">
        <v>1425</v>
      </c>
      <c r="G446" s="28" t="s">
        <v>40</v>
      </c>
      <c r="H446" s="45">
        <v>4372</v>
      </c>
      <c r="I446" s="48"/>
      <c r="J446" s="18">
        <f>H446*0.16</f>
        <v>699.52</v>
      </c>
      <c r="K446" s="48"/>
      <c r="L446" s="48"/>
      <c r="M446" s="39">
        <f t="shared" ref="M446:M509" si="56">J446+K446+L446</f>
        <v>699.52</v>
      </c>
      <c r="N446" s="48"/>
      <c r="O446" s="48"/>
      <c r="P446" s="48"/>
      <c r="Q446" s="39"/>
      <c r="R446" s="39"/>
      <c r="S446" s="53">
        <v>1</v>
      </c>
      <c r="T446" s="18">
        <f>M446+Q446</f>
        <v>699.52</v>
      </c>
      <c r="U446" s="56" t="s">
        <v>45</v>
      </c>
      <c r="V446" s="55">
        <f>(MID(U446,8,4)-LEFT(U446,4))*12+RIGHT(U446,2)-MID(U446,5,2)+1-1</f>
        <v>14</v>
      </c>
    </row>
    <row r="447" ht="24.9" customHeight="1" spans="1:22">
      <c r="A447" s="12">
        <v>442</v>
      </c>
      <c r="B447" s="20"/>
      <c r="C447" s="20" t="s">
        <v>1426</v>
      </c>
      <c r="D447" s="20" t="s">
        <v>37</v>
      </c>
      <c r="E447" s="27" t="s">
        <v>1427</v>
      </c>
      <c r="F447" s="21" t="s">
        <v>1428</v>
      </c>
      <c r="G447" s="28" t="s">
        <v>40</v>
      </c>
      <c r="H447" s="45">
        <v>4350</v>
      </c>
      <c r="I447" s="48"/>
      <c r="J447" s="18">
        <f t="shared" ref="J447:J510" si="57">H447*0.16</f>
        <v>696</v>
      </c>
      <c r="K447" s="48"/>
      <c r="L447" s="48"/>
      <c r="M447" s="39">
        <f>J447+K447+L447</f>
        <v>696</v>
      </c>
      <c r="N447" s="48"/>
      <c r="O447" s="48"/>
      <c r="P447" s="48"/>
      <c r="Q447" s="39"/>
      <c r="R447" s="39"/>
      <c r="S447" s="53">
        <v>1</v>
      </c>
      <c r="T447" s="18">
        <f t="shared" ref="T447:T510" si="58">M447+Q447</f>
        <v>696</v>
      </c>
      <c r="U447" s="56" t="s">
        <v>45</v>
      </c>
      <c r="V447" s="55">
        <f>(MID(U447,8,4)-LEFT(U447,4))*12+RIGHT(U447,2)-MID(U447,5,2)+1-1</f>
        <v>14</v>
      </c>
    </row>
    <row r="448" ht="24.9" customHeight="1" spans="1:22">
      <c r="A448" s="12">
        <v>443</v>
      </c>
      <c r="B448" s="20"/>
      <c r="C448" s="20" t="s">
        <v>1429</v>
      </c>
      <c r="D448" s="24" t="s">
        <v>30</v>
      </c>
      <c r="E448" s="27" t="s">
        <v>1430</v>
      </c>
      <c r="F448" s="21" t="s">
        <v>1431</v>
      </c>
      <c r="G448" s="28" t="s">
        <v>40</v>
      </c>
      <c r="H448" s="25">
        <v>4386</v>
      </c>
      <c r="I448" s="48"/>
      <c r="J448" s="18">
        <f>H448*0.16</f>
        <v>701.76</v>
      </c>
      <c r="K448" s="48"/>
      <c r="L448" s="48"/>
      <c r="M448" s="39">
        <f>J448+K448+L448</f>
        <v>701.76</v>
      </c>
      <c r="N448" s="48"/>
      <c r="O448" s="48"/>
      <c r="P448" s="48"/>
      <c r="Q448" s="39"/>
      <c r="R448" s="39"/>
      <c r="S448" s="53">
        <v>1</v>
      </c>
      <c r="T448" s="18">
        <f>M448+Q448</f>
        <v>701.76</v>
      </c>
      <c r="U448" s="56" t="s">
        <v>45</v>
      </c>
      <c r="V448" s="55">
        <f>(MID(U448,8,4)-LEFT(U448,4))*12+RIGHT(U448,2)-MID(U448,5,2)+1-1</f>
        <v>14</v>
      </c>
    </row>
    <row r="449" ht="24.9" customHeight="1" spans="1:22">
      <c r="A449" s="12">
        <v>444</v>
      </c>
      <c r="B449" s="20"/>
      <c r="C449" s="20" t="s">
        <v>1432</v>
      </c>
      <c r="D449" s="24" t="s">
        <v>30</v>
      </c>
      <c r="E449" s="27" t="s">
        <v>1433</v>
      </c>
      <c r="F449" s="21" t="s">
        <v>1434</v>
      </c>
      <c r="G449" s="28" t="s">
        <v>40</v>
      </c>
      <c r="H449" s="45">
        <v>4372</v>
      </c>
      <c r="I449" s="48"/>
      <c r="J449" s="18">
        <f>H449*0.16</f>
        <v>699.52</v>
      </c>
      <c r="K449" s="48"/>
      <c r="L449" s="48"/>
      <c r="M449" s="39">
        <f>J449+K449+L449</f>
        <v>699.52</v>
      </c>
      <c r="N449" s="48"/>
      <c r="O449" s="48"/>
      <c r="P449" s="48"/>
      <c r="Q449" s="39"/>
      <c r="R449" s="39"/>
      <c r="S449" s="53">
        <v>1</v>
      </c>
      <c r="T449" s="18">
        <f>M449+Q449</f>
        <v>699.52</v>
      </c>
      <c r="U449" s="56" t="s">
        <v>45</v>
      </c>
      <c r="V449" s="55">
        <f>(MID(U449,8,4)-LEFT(U449,4))*12+RIGHT(U449,2)-MID(U449,5,2)+1-1</f>
        <v>14</v>
      </c>
    </row>
    <row r="450" ht="24.9" customHeight="1" spans="1:22">
      <c r="A450" s="12">
        <v>445</v>
      </c>
      <c r="B450" s="20"/>
      <c r="C450" s="20" t="s">
        <v>1435</v>
      </c>
      <c r="D450" s="24" t="s">
        <v>30</v>
      </c>
      <c r="E450" s="27" t="s">
        <v>1436</v>
      </c>
      <c r="F450" s="21" t="s">
        <v>1437</v>
      </c>
      <c r="G450" s="28" t="s">
        <v>40</v>
      </c>
      <c r="H450" s="45">
        <v>4372</v>
      </c>
      <c r="I450" s="48"/>
      <c r="J450" s="18">
        <f>H450*0.16</f>
        <v>699.52</v>
      </c>
      <c r="K450" s="48"/>
      <c r="L450" s="48"/>
      <c r="M450" s="39">
        <f>J450+K450+L450</f>
        <v>699.52</v>
      </c>
      <c r="N450" s="48"/>
      <c r="O450" s="48"/>
      <c r="P450" s="48"/>
      <c r="Q450" s="39"/>
      <c r="R450" s="39"/>
      <c r="S450" s="53">
        <v>1</v>
      </c>
      <c r="T450" s="18">
        <f>M450+Q450</f>
        <v>699.52</v>
      </c>
      <c r="U450" s="56" t="s">
        <v>45</v>
      </c>
      <c r="V450" s="55">
        <f>(MID(U450,8,4)-LEFT(U450,4))*12+RIGHT(U450,2)-MID(U450,5,2)+1-1</f>
        <v>14</v>
      </c>
    </row>
    <row r="451" ht="24.9" customHeight="1" spans="1:22">
      <c r="A451" s="12">
        <v>446</v>
      </c>
      <c r="B451" s="20"/>
      <c r="C451" s="20" t="s">
        <v>1438</v>
      </c>
      <c r="D451" s="24" t="s">
        <v>30</v>
      </c>
      <c r="E451" s="27" t="s">
        <v>1439</v>
      </c>
      <c r="F451" s="21" t="s">
        <v>1440</v>
      </c>
      <c r="G451" s="28" t="s">
        <v>40</v>
      </c>
      <c r="H451" s="25">
        <v>4517</v>
      </c>
      <c r="I451" s="48"/>
      <c r="J451" s="18">
        <f>H451*0.16</f>
        <v>722.72</v>
      </c>
      <c r="K451" s="48"/>
      <c r="L451" s="48"/>
      <c r="M451" s="39">
        <f>J451+K451+L451</f>
        <v>722.72</v>
      </c>
      <c r="N451" s="48"/>
      <c r="O451" s="48"/>
      <c r="P451" s="48"/>
      <c r="Q451" s="39"/>
      <c r="R451" s="39"/>
      <c r="S451" s="53">
        <v>1</v>
      </c>
      <c r="T451" s="18">
        <f>M451+Q451</f>
        <v>722.72</v>
      </c>
      <c r="U451" s="56" t="s">
        <v>45</v>
      </c>
      <c r="V451" s="55">
        <f>(MID(U451,8,4)-LEFT(U451,4))*12+RIGHT(U451,2)-MID(U451,5,2)+1-1</f>
        <v>14</v>
      </c>
    </row>
    <row r="452" ht="24.9" customHeight="1" spans="1:22">
      <c r="A452" s="12">
        <v>447</v>
      </c>
      <c r="B452" s="20"/>
      <c r="C452" s="20" t="s">
        <v>1441</v>
      </c>
      <c r="D452" s="24" t="s">
        <v>30</v>
      </c>
      <c r="E452" s="27" t="s">
        <v>1442</v>
      </c>
      <c r="F452" s="21" t="s">
        <v>1443</v>
      </c>
      <c r="G452" s="28" t="s">
        <v>40</v>
      </c>
      <c r="H452" s="45">
        <v>4772</v>
      </c>
      <c r="I452" s="48"/>
      <c r="J452" s="18">
        <f>H452*0.16</f>
        <v>763.52</v>
      </c>
      <c r="K452" s="48"/>
      <c r="L452" s="48"/>
      <c r="M452" s="39">
        <f>J452+K452+L452</f>
        <v>763.52</v>
      </c>
      <c r="N452" s="48"/>
      <c r="O452" s="48"/>
      <c r="P452" s="48"/>
      <c r="Q452" s="39"/>
      <c r="R452" s="39"/>
      <c r="S452" s="53">
        <v>1</v>
      </c>
      <c r="T452" s="18">
        <f>M452+Q452</f>
        <v>763.52</v>
      </c>
      <c r="U452" s="56" t="s">
        <v>45</v>
      </c>
      <c r="V452" s="55">
        <f>(MID(U452,8,4)-LEFT(U452,4))*12+RIGHT(U452,2)-MID(U452,5,2)+1-1</f>
        <v>14</v>
      </c>
    </row>
    <row r="453" ht="24.9" customHeight="1" spans="1:22">
      <c r="A453" s="12">
        <v>448</v>
      </c>
      <c r="B453" s="20"/>
      <c r="C453" s="20" t="s">
        <v>1444</v>
      </c>
      <c r="D453" s="24" t="s">
        <v>30</v>
      </c>
      <c r="E453" s="27" t="s">
        <v>1445</v>
      </c>
      <c r="F453" s="21" t="s">
        <v>1446</v>
      </c>
      <c r="G453" s="28" t="s">
        <v>40</v>
      </c>
      <c r="H453" s="25">
        <v>4373</v>
      </c>
      <c r="I453" s="48"/>
      <c r="J453" s="18">
        <f>H453*0.16</f>
        <v>699.68</v>
      </c>
      <c r="K453" s="48"/>
      <c r="L453" s="48"/>
      <c r="M453" s="39">
        <f>J453+K453+L453</f>
        <v>699.68</v>
      </c>
      <c r="N453" s="48"/>
      <c r="O453" s="48"/>
      <c r="P453" s="48"/>
      <c r="Q453" s="39"/>
      <c r="R453" s="39"/>
      <c r="S453" s="53">
        <v>1</v>
      </c>
      <c r="T453" s="18">
        <f>M453+Q453</f>
        <v>699.68</v>
      </c>
      <c r="U453" s="56" t="s">
        <v>45</v>
      </c>
      <c r="V453" s="55">
        <f>(MID(U453,8,4)-LEFT(U453,4))*12+RIGHT(U453,2)-MID(U453,5,2)+1-1</f>
        <v>14</v>
      </c>
    </row>
    <row r="454" ht="24.9" customHeight="1" spans="1:22">
      <c r="A454" s="12">
        <v>449</v>
      </c>
      <c r="B454" s="20"/>
      <c r="C454" s="20" t="s">
        <v>1447</v>
      </c>
      <c r="D454" s="24" t="s">
        <v>30</v>
      </c>
      <c r="E454" s="27" t="s">
        <v>1448</v>
      </c>
      <c r="F454" s="21" t="s">
        <v>1449</v>
      </c>
      <c r="G454" s="28" t="s">
        <v>40</v>
      </c>
      <c r="H454" s="25">
        <v>4260</v>
      </c>
      <c r="I454" s="48"/>
      <c r="J454" s="18">
        <f>H454*0.16</f>
        <v>681.6</v>
      </c>
      <c r="K454" s="48"/>
      <c r="L454" s="48"/>
      <c r="M454" s="39">
        <f>J454+K454+L454</f>
        <v>681.6</v>
      </c>
      <c r="N454" s="48"/>
      <c r="O454" s="48"/>
      <c r="P454" s="48"/>
      <c r="Q454" s="39"/>
      <c r="R454" s="39"/>
      <c r="S454" s="53">
        <v>1</v>
      </c>
      <c r="T454" s="18">
        <f>M454+Q454</f>
        <v>681.6</v>
      </c>
      <c r="U454" s="56" t="s">
        <v>149</v>
      </c>
      <c r="V454" s="55">
        <f>(MID(U454,8,4)-LEFT(U454,4))*12+RIGHT(U454,2)-MID(U454,5,2)+1-1</f>
        <v>13</v>
      </c>
    </row>
    <row r="455" ht="24.9" customHeight="1" spans="1:22">
      <c r="A455" s="12">
        <v>450</v>
      </c>
      <c r="B455" s="20"/>
      <c r="C455" s="20" t="s">
        <v>1450</v>
      </c>
      <c r="D455" s="24" t="s">
        <v>30</v>
      </c>
      <c r="E455" s="27" t="s">
        <v>1451</v>
      </c>
      <c r="F455" s="21" t="s">
        <v>1452</v>
      </c>
      <c r="G455" s="28" t="s">
        <v>40</v>
      </c>
      <c r="H455" s="25">
        <v>4455</v>
      </c>
      <c r="I455" s="48"/>
      <c r="J455" s="18">
        <f>H455*0.16</f>
        <v>712.8</v>
      </c>
      <c r="K455" s="48"/>
      <c r="L455" s="48"/>
      <c r="M455" s="39">
        <f>J455+K455+L455</f>
        <v>712.8</v>
      </c>
      <c r="N455" s="48"/>
      <c r="O455" s="48"/>
      <c r="P455" s="48"/>
      <c r="Q455" s="39"/>
      <c r="R455" s="39"/>
      <c r="S455" s="53">
        <v>1</v>
      </c>
      <c r="T455" s="18">
        <f>M455+Q455</f>
        <v>712.8</v>
      </c>
      <c r="U455" s="56" t="s">
        <v>149</v>
      </c>
      <c r="V455" s="55">
        <f>(MID(U455,8,4)-LEFT(U455,4))*12+RIGHT(U455,2)-MID(U455,5,2)+1-1</f>
        <v>13</v>
      </c>
    </row>
    <row r="456" ht="24.9" customHeight="1" spans="1:22">
      <c r="A456" s="12">
        <v>451</v>
      </c>
      <c r="B456" s="20"/>
      <c r="C456" s="20" t="s">
        <v>1453</v>
      </c>
      <c r="D456" s="24" t="s">
        <v>30</v>
      </c>
      <c r="E456" s="27" t="s">
        <v>674</v>
      </c>
      <c r="F456" s="21" t="s">
        <v>1454</v>
      </c>
      <c r="G456" s="28" t="s">
        <v>40</v>
      </c>
      <c r="H456" s="25">
        <v>4300</v>
      </c>
      <c r="I456" s="48"/>
      <c r="J456" s="18">
        <f>H456*0.16</f>
        <v>688</v>
      </c>
      <c r="K456" s="48"/>
      <c r="L456" s="48"/>
      <c r="M456" s="39">
        <f>J456+K456+L456</f>
        <v>688</v>
      </c>
      <c r="N456" s="48"/>
      <c r="O456" s="48"/>
      <c r="P456" s="48"/>
      <c r="Q456" s="39"/>
      <c r="R456" s="39"/>
      <c r="S456" s="53">
        <v>1</v>
      </c>
      <c r="T456" s="18">
        <f>M456+Q456</f>
        <v>688</v>
      </c>
      <c r="U456" s="56" t="s">
        <v>119</v>
      </c>
      <c r="V456" s="55">
        <f>(MID(U456,8,4)-LEFT(U456,4))*12+RIGHT(U456,2)-MID(U456,5,2)+1-1</f>
        <v>11</v>
      </c>
    </row>
    <row r="457" ht="24.9" customHeight="1" spans="1:22">
      <c r="A457" s="12">
        <v>452</v>
      </c>
      <c r="B457" s="20"/>
      <c r="C457" s="20" t="s">
        <v>1455</v>
      </c>
      <c r="D457" s="24" t="s">
        <v>37</v>
      </c>
      <c r="E457" s="27" t="s">
        <v>1456</v>
      </c>
      <c r="F457" s="21" t="s">
        <v>1457</v>
      </c>
      <c r="G457" s="28" t="s">
        <v>40</v>
      </c>
      <c r="H457" s="25">
        <v>4253</v>
      </c>
      <c r="I457" s="48"/>
      <c r="J457" s="18">
        <f>H457*0.16</f>
        <v>680.48</v>
      </c>
      <c r="K457" s="48"/>
      <c r="L457" s="48"/>
      <c r="M457" s="39">
        <f>J457+K457+L457</f>
        <v>680.48</v>
      </c>
      <c r="N457" s="48"/>
      <c r="O457" s="48"/>
      <c r="P457" s="48"/>
      <c r="Q457" s="39"/>
      <c r="R457" s="39"/>
      <c r="S457" s="53">
        <v>1</v>
      </c>
      <c r="T457" s="18">
        <f>M457+Q457</f>
        <v>680.48</v>
      </c>
      <c r="U457" s="56" t="s">
        <v>119</v>
      </c>
      <c r="V457" s="55">
        <f>(MID(U457,8,4)-LEFT(U457,4))*12+RIGHT(U457,2)-MID(U457,5,2)+1-1</f>
        <v>11</v>
      </c>
    </row>
    <row r="458" ht="24.9" customHeight="1" spans="1:22">
      <c r="A458" s="12">
        <v>453</v>
      </c>
      <c r="B458" s="20"/>
      <c r="C458" s="20" t="s">
        <v>1458</v>
      </c>
      <c r="D458" s="24" t="s">
        <v>30</v>
      </c>
      <c r="E458" s="27" t="s">
        <v>1459</v>
      </c>
      <c r="F458" s="21" t="s">
        <v>1460</v>
      </c>
      <c r="G458" s="28" t="s">
        <v>40</v>
      </c>
      <c r="H458" s="25">
        <v>4500</v>
      </c>
      <c r="I458" s="48"/>
      <c r="J458" s="18">
        <f>H458*0.16</f>
        <v>720</v>
      </c>
      <c r="K458" s="48"/>
      <c r="L458" s="48"/>
      <c r="M458" s="39">
        <f>J458+K458+L458</f>
        <v>720</v>
      </c>
      <c r="N458" s="48"/>
      <c r="O458" s="48"/>
      <c r="P458" s="48"/>
      <c r="Q458" s="39"/>
      <c r="R458" s="39"/>
      <c r="S458" s="53">
        <v>1</v>
      </c>
      <c r="T458" s="18">
        <f>M458+Q458</f>
        <v>720</v>
      </c>
      <c r="U458" s="56" t="s">
        <v>119</v>
      </c>
      <c r="V458" s="55">
        <f>(MID(U458,8,4)-LEFT(U458,4))*12+RIGHT(U458,2)-MID(U458,5,2)+1-1</f>
        <v>11</v>
      </c>
    </row>
    <row r="459" ht="24.9" customHeight="1" spans="1:22">
      <c r="A459" s="12">
        <v>454</v>
      </c>
      <c r="B459" s="20"/>
      <c r="C459" s="20" t="s">
        <v>1461</v>
      </c>
      <c r="D459" s="24" t="s">
        <v>30</v>
      </c>
      <c r="E459" s="27" t="s">
        <v>1462</v>
      </c>
      <c r="F459" s="21" t="s">
        <v>1463</v>
      </c>
      <c r="G459" s="28" t="s">
        <v>40</v>
      </c>
      <c r="H459" s="25">
        <v>4500</v>
      </c>
      <c r="I459" s="48"/>
      <c r="J459" s="18">
        <f>H459*0.16</f>
        <v>720</v>
      </c>
      <c r="K459" s="48"/>
      <c r="L459" s="48"/>
      <c r="M459" s="39">
        <f>J459+K459+L459</f>
        <v>720</v>
      </c>
      <c r="N459" s="48"/>
      <c r="O459" s="48"/>
      <c r="P459" s="48"/>
      <c r="Q459" s="39"/>
      <c r="R459" s="39"/>
      <c r="S459" s="53">
        <v>1</v>
      </c>
      <c r="T459" s="18">
        <f>M459+Q459</f>
        <v>720</v>
      </c>
      <c r="U459" s="56" t="s">
        <v>119</v>
      </c>
      <c r="V459" s="55">
        <f>(MID(U459,8,4)-LEFT(U459,4))*12+RIGHT(U459,2)-MID(U459,5,2)+1-1</f>
        <v>11</v>
      </c>
    </row>
    <row r="460" ht="24.9" customHeight="1" spans="1:22">
      <c r="A460" s="12">
        <v>455</v>
      </c>
      <c r="B460" s="20"/>
      <c r="C460" s="20" t="s">
        <v>1464</v>
      </c>
      <c r="D460" s="24" t="s">
        <v>37</v>
      </c>
      <c r="E460" s="27" t="s">
        <v>1465</v>
      </c>
      <c r="F460" s="21" t="s">
        <v>1466</v>
      </c>
      <c r="G460" s="28" t="s">
        <v>40</v>
      </c>
      <c r="H460" s="25">
        <v>4500</v>
      </c>
      <c r="I460" s="48"/>
      <c r="J460" s="18">
        <f>H460*0.16</f>
        <v>720</v>
      </c>
      <c r="K460" s="48"/>
      <c r="L460" s="48"/>
      <c r="M460" s="39">
        <f>J460+K460+L460</f>
        <v>720</v>
      </c>
      <c r="N460" s="48"/>
      <c r="O460" s="48"/>
      <c r="P460" s="48"/>
      <c r="Q460" s="39"/>
      <c r="R460" s="39"/>
      <c r="S460" s="53">
        <v>1</v>
      </c>
      <c r="T460" s="18">
        <f>M460+Q460</f>
        <v>720</v>
      </c>
      <c r="U460" s="56" t="s">
        <v>119</v>
      </c>
      <c r="V460" s="55">
        <f>(MID(U460,8,4)-LEFT(U460,4))*12+RIGHT(U460,2)-MID(U460,5,2)+1-1</f>
        <v>11</v>
      </c>
    </row>
    <row r="461" ht="24.9" customHeight="1" spans="1:22">
      <c r="A461" s="12">
        <v>456</v>
      </c>
      <c r="B461" s="20"/>
      <c r="C461" s="20" t="s">
        <v>1467</v>
      </c>
      <c r="D461" s="24" t="s">
        <v>37</v>
      </c>
      <c r="E461" s="27" t="s">
        <v>1468</v>
      </c>
      <c r="F461" s="21" t="s">
        <v>1469</v>
      </c>
      <c r="G461" s="28" t="s">
        <v>40</v>
      </c>
      <c r="H461" s="25">
        <v>4303</v>
      </c>
      <c r="I461" s="48"/>
      <c r="J461" s="18">
        <f>H461*0.16</f>
        <v>688.48</v>
      </c>
      <c r="K461" s="48"/>
      <c r="L461" s="48"/>
      <c r="M461" s="39">
        <f>J461+K461+L461</f>
        <v>688.48</v>
      </c>
      <c r="N461" s="48"/>
      <c r="O461" s="48"/>
      <c r="P461" s="48"/>
      <c r="Q461" s="39"/>
      <c r="R461" s="39"/>
      <c r="S461" s="53">
        <v>1</v>
      </c>
      <c r="T461" s="18">
        <f>M461+Q461</f>
        <v>688.48</v>
      </c>
      <c r="U461" s="56" t="s">
        <v>119</v>
      </c>
      <c r="V461" s="55">
        <f>(MID(U461,8,4)-LEFT(U461,4))*12+RIGHT(U461,2)-MID(U461,5,2)+1-1</f>
        <v>11</v>
      </c>
    </row>
    <row r="462" ht="24.9" customHeight="1" spans="1:22">
      <c r="A462" s="12">
        <v>457</v>
      </c>
      <c r="B462" s="20"/>
      <c r="C462" s="20" t="s">
        <v>1470</v>
      </c>
      <c r="D462" s="20" t="s">
        <v>30</v>
      </c>
      <c r="E462" s="27" t="s">
        <v>1471</v>
      </c>
      <c r="F462" s="21" t="s">
        <v>1472</v>
      </c>
      <c r="G462" s="28" t="s">
        <v>40</v>
      </c>
      <c r="H462" s="25">
        <v>4800</v>
      </c>
      <c r="I462" s="48"/>
      <c r="J462" s="18">
        <f>H462*0.16</f>
        <v>768</v>
      </c>
      <c r="K462" s="48"/>
      <c r="L462" s="48"/>
      <c r="M462" s="39">
        <f>J462+K462+L462</f>
        <v>768</v>
      </c>
      <c r="N462" s="48"/>
      <c r="O462" s="48"/>
      <c r="P462" s="48"/>
      <c r="Q462" s="39"/>
      <c r="R462" s="39"/>
      <c r="S462" s="53">
        <v>1</v>
      </c>
      <c r="T462" s="18">
        <f>M462+Q462</f>
        <v>768</v>
      </c>
      <c r="U462" s="56" t="s">
        <v>390</v>
      </c>
      <c r="V462" s="55">
        <f>(MID(U462,8,4)-LEFT(U462,4))*12+RIGHT(U462,2)-MID(U462,5,2)+1-1</f>
        <v>3</v>
      </c>
    </row>
    <row r="463" ht="24.9" customHeight="1" spans="1:22">
      <c r="A463" s="12">
        <v>458</v>
      </c>
      <c r="B463" s="20"/>
      <c r="C463" s="20" t="s">
        <v>1473</v>
      </c>
      <c r="D463" s="20" t="s">
        <v>30</v>
      </c>
      <c r="E463" s="27" t="s">
        <v>1474</v>
      </c>
      <c r="F463" s="21" t="s">
        <v>1475</v>
      </c>
      <c r="G463" s="28" t="s">
        <v>40</v>
      </c>
      <c r="H463" s="25">
        <v>4400</v>
      </c>
      <c r="I463" s="48"/>
      <c r="J463" s="18">
        <f>H463*0.16</f>
        <v>704</v>
      </c>
      <c r="K463" s="48"/>
      <c r="L463" s="48"/>
      <c r="M463" s="39">
        <f>J463+K463+L463</f>
        <v>704</v>
      </c>
      <c r="N463" s="48"/>
      <c r="O463" s="48"/>
      <c r="P463" s="48"/>
      <c r="Q463" s="39"/>
      <c r="R463" s="39"/>
      <c r="S463" s="53">
        <v>1</v>
      </c>
      <c r="T463" s="18">
        <f>M463+Q463</f>
        <v>704</v>
      </c>
      <c r="U463" s="56" t="s">
        <v>390</v>
      </c>
      <c r="V463" s="55">
        <f>(MID(U463,8,4)-LEFT(U463,4))*12+RIGHT(U463,2)-MID(U463,5,2)+1-1</f>
        <v>3</v>
      </c>
    </row>
    <row r="464" ht="24.9" customHeight="1" spans="1:22">
      <c r="A464" s="12">
        <v>459</v>
      </c>
      <c r="B464" s="20"/>
      <c r="C464" s="20" t="s">
        <v>1476</v>
      </c>
      <c r="D464" s="20" t="s">
        <v>30</v>
      </c>
      <c r="E464" s="27" t="s">
        <v>1477</v>
      </c>
      <c r="F464" s="21" t="s">
        <v>1478</v>
      </c>
      <c r="G464" s="28" t="s">
        <v>40</v>
      </c>
      <c r="H464" s="25">
        <v>4400</v>
      </c>
      <c r="I464" s="48"/>
      <c r="J464" s="18">
        <f>H464*0.16</f>
        <v>704</v>
      </c>
      <c r="K464" s="48"/>
      <c r="L464" s="48"/>
      <c r="M464" s="39">
        <f>J464+K464+L464</f>
        <v>704</v>
      </c>
      <c r="N464" s="48"/>
      <c r="O464" s="48"/>
      <c r="P464" s="48"/>
      <c r="Q464" s="39"/>
      <c r="R464" s="39"/>
      <c r="S464" s="53">
        <v>1</v>
      </c>
      <c r="T464" s="18">
        <f>M464+Q464</f>
        <v>704</v>
      </c>
      <c r="U464" s="56" t="s">
        <v>390</v>
      </c>
      <c r="V464" s="55">
        <f>(MID(U464,8,4)-LEFT(U464,4))*12+RIGHT(U464,2)-MID(U464,5,2)+1-1</f>
        <v>3</v>
      </c>
    </row>
    <row r="465" ht="24.9" customHeight="1" spans="1:22">
      <c r="A465" s="12">
        <v>460</v>
      </c>
      <c r="B465" s="20"/>
      <c r="C465" s="14" t="s">
        <v>1479</v>
      </c>
      <c r="D465" s="14" t="s">
        <v>37</v>
      </c>
      <c r="E465" s="15" t="s">
        <v>1480</v>
      </c>
      <c r="F465" s="15" t="s">
        <v>1481</v>
      </c>
      <c r="G465" s="28" t="s">
        <v>33</v>
      </c>
      <c r="H465" s="16">
        <v>4400</v>
      </c>
      <c r="I465" s="16">
        <v>7089</v>
      </c>
      <c r="J465" s="18">
        <f>H465*0.16</f>
        <v>704</v>
      </c>
      <c r="K465" s="16">
        <f>I465*0.09</f>
        <v>638.01</v>
      </c>
      <c r="L465" s="16">
        <f>ROUND(H465*0.005,2)</f>
        <v>22</v>
      </c>
      <c r="M465" s="39">
        <f>J465+K465+L465</f>
        <v>1364.01</v>
      </c>
      <c r="N465" s="16">
        <f>H465*0.08</f>
        <v>352</v>
      </c>
      <c r="O465" s="16">
        <f>I465*0.02</f>
        <v>141.78</v>
      </c>
      <c r="P465" s="16">
        <f>L465</f>
        <v>22</v>
      </c>
      <c r="Q465" s="39">
        <f>N465+O465+P465</f>
        <v>515.78</v>
      </c>
      <c r="R465" s="39"/>
      <c r="S465" s="53">
        <v>1</v>
      </c>
      <c r="T465" s="18">
        <f>M465+Q465</f>
        <v>1879.79</v>
      </c>
      <c r="U465" s="56" t="s">
        <v>390</v>
      </c>
      <c r="V465" s="55">
        <f>(MID(U465,8,4)-LEFT(U465,4))*12+RIGHT(U465,2)-MID(U465,5,2)+1-1</f>
        <v>3</v>
      </c>
    </row>
    <row r="466" ht="24.9" customHeight="1" spans="1:22">
      <c r="A466" s="12">
        <v>461</v>
      </c>
      <c r="B466" s="19" t="s">
        <v>1482</v>
      </c>
      <c r="C466" s="20" t="s">
        <v>1483</v>
      </c>
      <c r="D466" s="20" t="s">
        <v>30</v>
      </c>
      <c r="E466" s="27" t="s">
        <v>1484</v>
      </c>
      <c r="F466" s="21" t="s">
        <v>1485</v>
      </c>
      <c r="G466" s="28" t="s">
        <v>40</v>
      </c>
      <c r="H466" s="45">
        <v>4300</v>
      </c>
      <c r="I466" s="48"/>
      <c r="J466" s="18">
        <f>H466*0.16</f>
        <v>688</v>
      </c>
      <c r="K466" s="48"/>
      <c r="L466" s="48"/>
      <c r="M466" s="39">
        <f>J466+K466+L466</f>
        <v>688</v>
      </c>
      <c r="N466" s="48"/>
      <c r="O466" s="48"/>
      <c r="P466" s="48"/>
      <c r="Q466" s="39"/>
      <c r="R466" s="39"/>
      <c r="S466" s="53">
        <v>1</v>
      </c>
      <c r="T466" s="18">
        <f>M466+Q466</f>
        <v>688</v>
      </c>
      <c r="U466" s="56" t="s">
        <v>190</v>
      </c>
      <c r="V466" s="55">
        <f t="shared" ref="V466:V471" si="59">(MID(U466,8,4)-LEFT(U466,4))*12+RIGHT(U466,2)-MID(U466,5,2)+1</f>
        <v>11</v>
      </c>
    </row>
    <row r="467" ht="24.9" customHeight="1" spans="1:22">
      <c r="A467" s="12">
        <v>462</v>
      </c>
      <c r="B467" s="22"/>
      <c r="C467" s="20" t="s">
        <v>1486</v>
      </c>
      <c r="D467" s="20" t="s">
        <v>30</v>
      </c>
      <c r="E467" s="27" t="s">
        <v>1487</v>
      </c>
      <c r="F467" s="21" t="s">
        <v>1488</v>
      </c>
      <c r="G467" s="28" t="s">
        <v>40</v>
      </c>
      <c r="H467" s="45">
        <v>4500</v>
      </c>
      <c r="I467" s="48"/>
      <c r="J467" s="18">
        <f>H467*0.16</f>
        <v>720</v>
      </c>
      <c r="K467" s="48"/>
      <c r="L467" s="48"/>
      <c r="M467" s="39">
        <f>J467+K467+L467</f>
        <v>720</v>
      </c>
      <c r="N467" s="48"/>
      <c r="O467" s="48"/>
      <c r="P467" s="48"/>
      <c r="Q467" s="39"/>
      <c r="R467" s="39"/>
      <c r="S467" s="53">
        <v>1</v>
      </c>
      <c r="T467" s="18">
        <f>M467+Q467</f>
        <v>720</v>
      </c>
      <c r="U467" s="56" t="s">
        <v>190</v>
      </c>
      <c r="V467" s="55">
        <f>(MID(U467,8,4)-LEFT(U467,4))*12+RIGHT(U467,2)-MID(U467,5,2)+1</f>
        <v>11</v>
      </c>
    </row>
    <row r="468" ht="24.9" customHeight="1" spans="1:22">
      <c r="A468" s="12">
        <v>463</v>
      </c>
      <c r="B468" s="22"/>
      <c r="C468" s="20" t="s">
        <v>1489</v>
      </c>
      <c r="D468" s="20" t="s">
        <v>30</v>
      </c>
      <c r="E468" s="32" t="s">
        <v>1490</v>
      </c>
      <c r="F468" s="21" t="s">
        <v>1491</v>
      </c>
      <c r="G468" s="28" t="s">
        <v>40</v>
      </c>
      <c r="H468" s="45">
        <v>4300</v>
      </c>
      <c r="I468" s="48"/>
      <c r="J468" s="18">
        <f>H468*0.16</f>
        <v>688</v>
      </c>
      <c r="K468" s="48"/>
      <c r="L468" s="48"/>
      <c r="M468" s="39">
        <f>J468+K468+L468</f>
        <v>688</v>
      </c>
      <c r="N468" s="48"/>
      <c r="O468" s="48"/>
      <c r="P468" s="48"/>
      <c r="Q468" s="39"/>
      <c r="R468" s="39"/>
      <c r="S468" s="53">
        <v>1</v>
      </c>
      <c r="T468" s="18">
        <f>M468+Q468</f>
        <v>688</v>
      </c>
      <c r="U468" s="56" t="s">
        <v>390</v>
      </c>
      <c r="V468" s="55">
        <f>(MID(U468,8,4)-LEFT(U468,4))*12+RIGHT(U468,2)-MID(U468,5,2)+1</f>
        <v>4</v>
      </c>
    </row>
    <row r="469" ht="24.9" customHeight="1" spans="1:22">
      <c r="A469" s="12">
        <v>464</v>
      </c>
      <c r="B469" s="22"/>
      <c r="C469" s="20" t="s">
        <v>1492</v>
      </c>
      <c r="D469" s="20" t="s">
        <v>37</v>
      </c>
      <c r="E469" s="32" t="s">
        <v>1493</v>
      </c>
      <c r="F469" s="15" t="s">
        <v>1494</v>
      </c>
      <c r="G469" s="28" t="s">
        <v>40</v>
      </c>
      <c r="H469" s="45">
        <v>4300</v>
      </c>
      <c r="I469" s="48"/>
      <c r="J469" s="18">
        <f>H469*0.16</f>
        <v>688</v>
      </c>
      <c r="K469" s="48"/>
      <c r="L469" s="48"/>
      <c r="M469" s="39">
        <f>J469+K469+L469</f>
        <v>688</v>
      </c>
      <c r="N469" s="48"/>
      <c r="O469" s="48"/>
      <c r="P469" s="48"/>
      <c r="Q469" s="39"/>
      <c r="R469" s="39"/>
      <c r="S469" s="53">
        <v>1</v>
      </c>
      <c r="T469" s="18">
        <f>M469+Q469</f>
        <v>688</v>
      </c>
      <c r="U469" s="56" t="s">
        <v>229</v>
      </c>
      <c r="V469" s="55">
        <f>(MID(U469,8,4)-LEFT(U469,4))*12+RIGHT(U469,2)-MID(U469,5,2)+1</f>
        <v>3</v>
      </c>
    </row>
    <row r="470" ht="24.9" customHeight="1" spans="1:22">
      <c r="A470" s="12">
        <v>465</v>
      </c>
      <c r="B470" s="22"/>
      <c r="C470" s="20" t="s">
        <v>1495</v>
      </c>
      <c r="D470" s="20" t="s">
        <v>30</v>
      </c>
      <c r="E470" s="32" t="s">
        <v>1496</v>
      </c>
      <c r="F470" s="21" t="s">
        <v>1497</v>
      </c>
      <c r="G470" s="28" t="s">
        <v>40</v>
      </c>
      <c r="H470" s="45">
        <v>4500</v>
      </c>
      <c r="I470" s="48"/>
      <c r="J470" s="18">
        <f>H470*0.16</f>
        <v>720</v>
      </c>
      <c r="K470" s="48"/>
      <c r="L470" s="48"/>
      <c r="M470" s="39">
        <f>J470+K470+L470</f>
        <v>720</v>
      </c>
      <c r="N470" s="48"/>
      <c r="O470" s="48"/>
      <c r="P470" s="48"/>
      <c r="Q470" s="39"/>
      <c r="R470" s="39"/>
      <c r="S470" s="53">
        <v>1</v>
      </c>
      <c r="T470" s="18">
        <f>M470+Q470</f>
        <v>720</v>
      </c>
      <c r="U470" s="56" t="s">
        <v>229</v>
      </c>
      <c r="V470" s="55">
        <f>(MID(U470,8,4)-LEFT(U470,4))*12+RIGHT(U470,2)-MID(U470,5,2)+1</f>
        <v>3</v>
      </c>
    </row>
    <row r="471" ht="24.9" customHeight="1" spans="1:22">
      <c r="A471" s="12">
        <v>466</v>
      </c>
      <c r="B471" s="22"/>
      <c r="C471" s="20" t="s">
        <v>1498</v>
      </c>
      <c r="D471" s="20" t="s">
        <v>30</v>
      </c>
      <c r="E471" s="32" t="s">
        <v>1499</v>
      </c>
      <c r="F471" s="21" t="s">
        <v>1500</v>
      </c>
      <c r="G471" s="28" t="s">
        <v>40</v>
      </c>
      <c r="H471" s="45">
        <v>4500</v>
      </c>
      <c r="I471" s="48"/>
      <c r="J471" s="18">
        <f>H471*0.16</f>
        <v>720</v>
      </c>
      <c r="K471" s="48"/>
      <c r="L471" s="48"/>
      <c r="M471" s="39">
        <f>J471+K471+L471</f>
        <v>720</v>
      </c>
      <c r="N471" s="48"/>
      <c r="O471" s="48"/>
      <c r="P471" s="48"/>
      <c r="Q471" s="39"/>
      <c r="R471" s="39"/>
      <c r="S471" s="53">
        <v>1</v>
      </c>
      <c r="T471" s="18">
        <f>M471+Q471</f>
        <v>720</v>
      </c>
      <c r="U471" s="56" t="s">
        <v>229</v>
      </c>
      <c r="V471" s="55">
        <f>(MID(U471,8,4)-LEFT(U471,4))*12+RIGHT(U471,2)-MID(U471,5,2)+1</f>
        <v>3</v>
      </c>
    </row>
    <row r="472" ht="24.9" customHeight="1" spans="1:22">
      <c r="A472" s="12">
        <v>467</v>
      </c>
      <c r="B472" s="22"/>
      <c r="C472" s="20" t="s">
        <v>1501</v>
      </c>
      <c r="D472" s="20" t="s">
        <v>30</v>
      </c>
      <c r="E472" s="32" t="s">
        <v>1502</v>
      </c>
      <c r="F472" s="21" t="s">
        <v>1503</v>
      </c>
      <c r="G472" s="28" t="s">
        <v>40</v>
      </c>
      <c r="H472" s="45">
        <v>4500</v>
      </c>
      <c r="I472" s="48"/>
      <c r="J472" s="18">
        <f>H472*0.16</f>
        <v>720</v>
      </c>
      <c r="K472" s="48"/>
      <c r="L472" s="48"/>
      <c r="M472" s="39">
        <f>J472+K472+L472</f>
        <v>720</v>
      </c>
      <c r="N472" s="48"/>
      <c r="O472" s="48"/>
      <c r="P472" s="48"/>
      <c r="Q472" s="39"/>
      <c r="R472" s="39"/>
      <c r="S472" s="53">
        <v>1</v>
      </c>
      <c r="T472" s="18">
        <f>M472+Q472</f>
        <v>720</v>
      </c>
      <c r="U472" s="56" t="s">
        <v>239</v>
      </c>
      <c r="V472" s="55">
        <v>1</v>
      </c>
    </row>
    <row r="473" ht="24.9" customHeight="1" spans="1:22">
      <c r="A473" s="12">
        <v>468</v>
      </c>
      <c r="B473" s="22"/>
      <c r="C473" s="20" t="s">
        <v>1504</v>
      </c>
      <c r="D473" s="20" t="s">
        <v>30</v>
      </c>
      <c r="E473" s="32" t="s">
        <v>1505</v>
      </c>
      <c r="F473" s="21" t="s">
        <v>1506</v>
      </c>
      <c r="G473" s="28" t="s">
        <v>40</v>
      </c>
      <c r="H473" s="45">
        <v>4300</v>
      </c>
      <c r="I473" s="48"/>
      <c r="J473" s="18">
        <f>H473*0.16</f>
        <v>688</v>
      </c>
      <c r="K473" s="48"/>
      <c r="L473" s="48"/>
      <c r="M473" s="39">
        <f>J473+K473+L473</f>
        <v>688</v>
      </c>
      <c r="N473" s="48"/>
      <c r="O473" s="48"/>
      <c r="P473" s="48"/>
      <c r="Q473" s="39"/>
      <c r="R473" s="39"/>
      <c r="S473" s="53">
        <v>1</v>
      </c>
      <c r="T473" s="18">
        <f>M473+Q473</f>
        <v>688</v>
      </c>
      <c r="U473" s="56" t="s">
        <v>239</v>
      </c>
      <c r="V473" s="55">
        <v>1</v>
      </c>
    </row>
    <row r="474" ht="24.9" customHeight="1" spans="1:22">
      <c r="A474" s="12">
        <v>469</v>
      </c>
      <c r="B474" s="20" t="s">
        <v>1507</v>
      </c>
      <c r="C474" s="20" t="s">
        <v>1508</v>
      </c>
      <c r="D474" s="20" t="s">
        <v>30</v>
      </c>
      <c r="E474" s="15" t="s">
        <v>1509</v>
      </c>
      <c r="F474" s="15" t="s">
        <v>1510</v>
      </c>
      <c r="G474" s="28" t="s">
        <v>40</v>
      </c>
      <c r="H474" s="45">
        <v>4253</v>
      </c>
      <c r="I474" s="48"/>
      <c r="J474" s="18">
        <f>H474*0.16</f>
        <v>680.48</v>
      </c>
      <c r="K474" s="48"/>
      <c r="L474" s="48"/>
      <c r="M474" s="39">
        <f>J474+K474+L474</f>
        <v>680.48</v>
      </c>
      <c r="N474" s="48"/>
      <c r="O474" s="48"/>
      <c r="P474" s="48"/>
      <c r="Q474" s="39"/>
      <c r="R474" s="39"/>
      <c r="S474" s="53">
        <v>1</v>
      </c>
      <c r="T474" s="18">
        <f>M474+Q474</f>
        <v>680.48</v>
      </c>
      <c r="U474" s="56" t="s">
        <v>564</v>
      </c>
      <c r="V474" s="55">
        <f t="shared" ref="V474:V485" si="60">(MID(U474,8,4)-LEFT(U474,4))*12+RIGHT(U474,2)-MID(U474,5,2)+1</f>
        <v>17</v>
      </c>
    </row>
    <row r="475" ht="24.9" customHeight="1" spans="1:22">
      <c r="A475" s="12">
        <v>470</v>
      </c>
      <c r="B475" s="20"/>
      <c r="C475" s="20" t="s">
        <v>1511</v>
      </c>
      <c r="D475" s="20" t="s">
        <v>30</v>
      </c>
      <c r="E475" s="15" t="s">
        <v>1512</v>
      </c>
      <c r="F475" s="15" t="s">
        <v>1513</v>
      </c>
      <c r="G475" s="28" t="s">
        <v>40</v>
      </c>
      <c r="H475" s="43">
        <v>4253</v>
      </c>
      <c r="I475" s="48"/>
      <c r="J475" s="18">
        <f>H475*0.16</f>
        <v>680.48</v>
      </c>
      <c r="K475" s="48"/>
      <c r="L475" s="48"/>
      <c r="M475" s="39">
        <f>J475+K475+L475</f>
        <v>680.48</v>
      </c>
      <c r="N475" s="48"/>
      <c r="O475" s="48"/>
      <c r="P475" s="48"/>
      <c r="Q475" s="39"/>
      <c r="R475" s="39"/>
      <c r="S475" s="53">
        <v>1</v>
      </c>
      <c r="T475" s="18">
        <f>M475+Q475</f>
        <v>680.48</v>
      </c>
      <c r="U475" s="56" t="s">
        <v>564</v>
      </c>
      <c r="V475" s="55">
        <f>(MID(U475,8,4)-LEFT(U475,4))*12+RIGHT(U475,2)-MID(U475,5,2)+1</f>
        <v>17</v>
      </c>
    </row>
    <row r="476" ht="24.9" customHeight="1" spans="1:22">
      <c r="A476" s="12">
        <v>471</v>
      </c>
      <c r="B476" s="20"/>
      <c r="C476" s="20" t="s">
        <v>1514</v>
      </c>
      <c r="D476" s="20" t="s">
        <v>37</v>
      </c>
      <c r="E476" s="15" t="s">
        <v>1515</v>
      </c>
      <c r="F476" s="15" t="s">
        <v>1516</v>
      </c>
      <c r="G476" s="28" t="s">
        <v>40</v>
      </c>
      <c r="H476" s="45">
        <v>4253</v>
      </c>
      <c r="I476" s="48"/>
      <c r="J476" s="18">
        <f>H476*0.16</f>
        <v>680.48</v>
      </c>
      <c r="K476" s="48"/>
      <c r="L476" s="48"/>
      <c r="M476" s="39">
        <f>J476+K476+L476</f>
        <v>680.48</v>
      </c>
      <c r="N476" s="48"/>
      <c r="O476" s="48"/>
      <c r="P476" s="48"/>
      <c r="Q476" s="39"/>
      <c r="R476" s="39"/>
      <c r="S476" s="53">
        <v>1</v>
      </c>
      <c r="T476" s="18">
        <f>M476+Q476</f>
        <v>680.48</v>
      </c>
      <c r="U476" s="56" t="s">
        <v>564</v>
      </c>
      <c r="V476" s="55">
        <f>(MID(U476,8,4)-LEFT(U476,4))*12+RIGHT(U476,2)-MID(U476,5,2)+1</f>
        <v>17</v>
      </c>
    </row>
    <row r="477" ht="24.9" customHeight="1" spans="1:22">
      <c r="A477" s="12">
        <v>472</v>
      </c>
      <c r="B477" s="20"/>
      <c r="C477" s="20" t="s">
        <v>1517</v>
      </c>
      <c r="D477" s="20" t="s">
        <v>37</v>
      </c>
      <c r="E477" s="15" t="s">
        <v>1518</v>
      </c>
      <c r="F477" s="15" t="s">
        <v>1519</v>
      </c>
      <c r="G477" s="28" t="s">
        <v>40</v>
      </c>
      <c r="H477" s="43">
        <v>4253</v>
      </c>
      <c r="I477" s="48"/>
      <c r="J477" s="18">
        <f>H477*0.16</f>
        <v>680.48</v>
      </c>
      <c r="K477" s="48"/>
      <c r="L477" s="48"/>
      <c r="M477" s="39">
        <f>J477+K477+L477</f>
        <v>680.48</v>
      </c>
      <c r="N477" s="48"/>
      <c r="O477" s="48"/>
      <c r="P477" s="48"/>
      <c r="Q477" s="39"/>
      <c r="R477" s="39"/>
      <c r="S477" s="53">
        <v>1</v>
      </c>
      <c r="T477" s="18">
        <f>M477+Q477</f>
        <v>680.48</v>
      </c>
      <c r="U477" s="56" t="s">
        <v>564</v>
      </c>
      <c r="V477" s="55">
        <f>(MID(U477,8,4)-LEFT(U477,4))*12+RIGHT(U477,2)-MID(U477,5,2)+1</f>
        <v>17</v>
      </c>
    </row>
    <row r="478" ht="24.9" customHeight="1" spans="1:22">
      <c r="A478" s="12">
        <v>473</v>
      </c>
      <c r="B478" s="20"/>
      <c r="C478" s="20" t="s">
        <v>1520</v>
      </c>
      <c r="D478" s="20" t="s">
        <v>37</v>
      </c>
      <c r="E478" s="15" t="s">
        <v>1521</v>
      </c>
      <c r="F478" s="15" t="s">
        <v>1522</v>
      </c>
      <c r="G478" s="28" t="s">
        <v>40</v>
      </c>
      <c r="H478" s="43">
        <v>4253</v>
      </c>
      <c r="I478" s="48"/>
      <c r="J478" s="18">
        <f>H478*0.16</f>
        <v>680.48</v>
      </c>
      <c r="K478" s="48"/>
      <c r="L478" s="48"/>
      <c r="M478" s="39">
        <f>J478+K478+L478</f>
        <v>680.48</v>
      </c>
      <c r="N478" s="48"/>
      <c r="O478" s="48"/>
      <c r="P478" s="48"/>
      <c r="Q478" s="39"/>
      <c r="R478" s="39"/>
      <c r="S478" s="53">
        <v>1</v>
      </c>
      <c r="T478" s="18">
        <f>M478+Q478</f>
        <v>680.48</v>
      </c>
      <c r="U478" s="56" t="s">
        <v>564</v>
      </c>
      <c r="V478" s="55">
        <f>(MID(U478,8,4)-LEFT(U478,4))*12+RIGHT(U478,2)-MID(U478,5,2)+1</f>
        <v>17</v>
      </c>
    </row>
    <row r="479" ht="24.9" customHeight="1" spans="1:22">
      <c r="A479" s="12">
        <v>474</v>
      </c>
      <c r="B479" s="20"/>
      <c r="C479" s="20" t="s">
        <v>598</v>
      </c>
      <c r="D479" s="20" t="s">
        <v>30</v>
      </c>
      <c r="E479" s="15" t="s">
        <v>1523</v>
      </c>
      <c r="F479" s="15" t="s">
        <v>1524</v>
      </c>
      <c r="G479" s="28" t="s">
        <v>40</v>
      </c>
      <c r="H479" s="43">
        <v>4253</v>
      </c>
      <c r="I479" s="48"/>
      <c r="J479" s="18">
        <f>H479*0.16</f>
        <v>680.48</v>
      </c>
      <c r="K479" s="48"/>
      <c r="L479" s="48"/>
      <c r="M479" s="39">
        <f>J479+K479+L479</f>
        <v>680.48</v>
      </c>
      <c r="N479" s="48"/>
      <c r="O479" s="48"/>
      <c r="P479" s="48"/>
      <c r="Q479" s="39"/>
      <c r="R479" s="39"/>
      <c r="S479" s="53">
        <v>1</v>
      </c>
      <c r="T479" s="18">
        <f>M479+Q479</f>
        <v>680.48</v>
      </c>
      <c r="U479" s="56" t="s">
        <v>564</v>
      </c>
      <c r="V479" s="55">
        <f>(MID(U479,8,4)-LEFT(U479,4))*12+RIGHT(U479,2)-MID(U479,5,2)+1</f>
        <v>17</v>
      </c>
    </row>
    <row r="480" ht="24.9" customHeight="1" spans="1:22">
      <c r="A480" s="12">
        <v>475</v>
      </c>
      <c r="B480" s="20"/>
      <c r="C480" s="20" t="s">
        <v>1525</v>
      </c>
      <c r="D480" s="20" t="s">
        <v>30</v>
      </c>
      <c r="E480" s="15" t="s">
        <v>1526</v>
      </c>
      <c r="F480" s="15" t="s">
        <v>1527</v>
      </c>
      <c r="G480" s="28" t="s">
        <v>40</v>
      </c>
      <c r="H480" s="45">
        <v>4253</v>
      </c>
      <c r="I480" s="48"/>
      <c r="J480" s="18">
        <f>H480*0.16</f>
        <v>680.48</v>
      </c>
      <c r="K480" s="48"/>
      <c r="L480" s="48"/>
      <c r="M480" s="39">
        <f>J480+K480+L480</f>
        <v>680.48</v>
      </c>
      <c r="N480" s="48"/>
      <c r="O480" s="48"/>
      <c r="P480" s="48"/>
      <c r="Q480" s="39"/>
      <c r="R480" s="39"/>
      <c r="S480" s="53">
        <v>1</v>
      </c>
      <c r="T480" s="18">
        <f>M480+Q480</f>
        <v>680.48</v>
      </c>
      <c r="U480" s="56" t="s">
        <v>564</v>
      </c>
      <c r="V480" s="55">
        <f>(MID(U480,8,4)-LEFT(U480,4))*12+RIGHT(U480,2)-MID(U480,5,2)+1</f>
        <v>17</v>
      </c>
    </row>
    <row r="481" ht="24.9" customHeight="1" spans="1:22">
      <c r="A481" s="12">
        <v>476</v>
      </c>
      <c r="B481" s="20"/>
      <c r="C481" s="20" t="s">
        <v>1528</v>
      </c>
      <c r="D481" s="20" t="s">
        <v>30</v>
      </c>
      <c r="E481" s="15" t="s">
        <v>1529</v>
      </c>
      <c r="F481" s="15" t="s">
        <v>1530</v>
      </c>
      <c r="G481" s="28" t="s">
        <v>40</v>
      </c>
      <c r="H481" s="45">
        <v>4253</v>
      </c>
      <c r="I481" s="48"/>
      <c r="J481" s="18">
        <f>H481*0.16</f>
        <v>680.48</v>
      </c>
      <c r="K481" s="48"/>
      <c r="L481" s="48"/>
      <c r="M481" s="39">
        <f>J481+K481+L481</f>
        <v>680.48</v>
      </c>
      <c r="N481" s="48"/>
      <c r="O481" s="48"/>
      <c r="P481" s="48"/>
      <c r="Q481" s="39"/>
      <c r="R481" s="39"/>
      <c r="S481" s="53">
        <v>1</v>
      </c>
      <c r="T481" s="18">
        <f>M481+Q481</f>
        <v>680.48</v>
      </c>
      <c r="U481" s="56" t="s">
        <v>564</v>
      </c>
      <c r="V481" s="55">
        <f>(MID(U481,8,4)-LEFT(U481,4))*12+RIGHT(U481,2)-MID(U481,5,2)+1</f>
        <v>17</v>
      </c>
    </row>
    <row r="482" ht="24.9" customHeight="1" spans="1:22">
      <c r="A482" s="12">
        <v>477</v>
      </c>
      <c r="B482" s="20"/>
      <c r="C482" s="20" t="s">
        <v>1531</v>
      </c>
      <c r="D482" s="20" t="s">
        <v>30</v>
      </c>
      <c r="E482" s="15" t="s">
        <v>1532</v>
      </c>
      <c r="F482" s="15" t="s">
        <v>1533</v>
      </c>
      <c r="G482" s="28" t="s">
        <v>40</v>
      </c>
      <c r="H482" s="45">
        <v>4253</v>
      </c>
      <c r="I482" s="48"/>
      <c r="J482" s="18">
        <f>H482*0.16</f>
        <v>680.48</v>
      </c>
      <c r="K482" s="48"/>
      <c r="L482" s="48"/>
      <c r="M482" s="39">
        <f>J482+K482+L482</f>
        <v>680.48</v>
      </c>
      <c r="N482" s="48"/>
      <c r="O482" s="48"/>
      <c r="P482" s="48"/>
      <c r="Q482" s="39"/>
      <c r="R482" s="39"/>
      <c r="S482" s="53">
        <v>1</v>
      </c>
      <c r="T482" s="18">
        <f>M482+Q482</f>
        <v>680.48</v>
      </c>
      <c r="U482" s="56" t="s">
        <v>564</v>
      </c>
      <c r="V482" s="55">
        <f>(MID(U482,8,4)-LEFT(U482,4))*12+RIGHT(U482,2)-MID(U482,5,2)+1</f>
        <v>17</v>
      </c>
    </row>
    <row r="483" ht="24.9" customHeight="1" spans="1:22">
      <c r="A483" s="12">
        <v>478</v>
      </c>
      <c r="B483" s="20"/>
      <c r="C483" s="20" t="s">
        <v>1534</v>
      </c>
      <c r="D483" s="20" t="s">
        <v>30</v>
      </c>
      <c r="E483" s="15" t="s">
        <v>1535</v>
      </c>
      <c r="F483" s="15" t="s">
        <v>1536</v>
      </c>
      <c r="G483" s="28" t="s">
        <v>40</v>
      </c>
      <c r="H483" s="43">
        <v>4253</v>
      </c>
      <c r="I483" s="48"/>
      <c r="J483" s="18">
        <f>H483*0.16</f>
        <v>680.48</v>
      </c>
      <c r="K483" s="48"/>
      <c r="L483" s="48"/>
      <c r="M483" s="39">
        <f>J483+K483+L483</f>
        <v>680.48</v>
      </c>
      <c r="N483" s="48"/>
      <c r="O483" s="48"/>
      <c r="P483" s="48"/>
      <c r="Q483" s="39"/>
      <c r="R483" s="39"/>
      <c r="S483" s="53">
        <v>1</v>
      </c>
      <c r="T483" s="18">
        <f>M483+Q483</f>
        <v>680.48</v>
      </c>
      <c r="U483" s="56" t="s">
        <v>564</v>
      </c>
      <c r="V483" s="55">
        <f>(MID(U483,8,4)-LEFT(U483,4))*12+RIGHT(U483,2)-MID(U483,5,2)+1</f>
        <v>17</v>
      </c>
    </row>
    <row r="484" ht="24.9" customHeight="1" spans="1:22">
      <c r="A484" s="12">
        <v>479</v>
      </c>
      <c r="B484" s="20"/>
      <c r="C484" s="20" t="s">
        <v>1537</v>
      </c>
      <c r="D484" s="20" t="s">
        <v>37</v>
      </c>
      <c r="E484" s="15" t="s">
        <v>1538</v>
      </c>
      <c r="F484" s="15" t="s">
        <v>1539</v>
      </c>
      <c r="G484" s="28" t="s">
        <v>40</v>
      </c>
      <c r="H484" s="43">
        <v>4253</v>
      </c>
      <c r="I484" s="48"/>
      <c r="J484" s="18">
        <f>H484*0.16</f>
        <v>680.48</v>
      </c>
      <c r="K484" s="48"/>
      <c r="L484" s="48"/>
      <c r="M484" s="39">
        <f>J484+K484+L484</f>
        <v>680.48</v>
      </c>
      <c r="N484" s="48"/>
      <c r="O484" s="48"/>
      <c r="P484" s="48"/>
      <c r="Q484" s="39"/>
      <c r="R484" s="39"/>
      <c r="S484" s="53">
        <v>1</v>
      </c>
      <c r="T484" s="18">
        <f>M484+Q484</f>
        <v>680.48</v>
      </c>
      <c r="U484" s="56" t="s">
        <v>112</v>
      </c>
      <c r="V484" s="55">
        <f>(MID(U484,8,4)-LEFT(U484,4))*12+RIGHT(U484,2)-MID(U484,5,2)+1</f>
        <v>16</v>
      </c>
    </row>
    <row r="485" ht="24.9" customHeight="1" spans="1:22">
      <c r="A485" s="12">
        <v>480</v>
      </c>
      <c r="B485" s="20"/>
      <c r="C485" s="20" t="s">
        <v>1540</v>
      </c>
      <c r="D485" s="20" t="s">
        <v>30</v>
      </c>
      <c r="E485" s="15" t="s">
        <v>1541</v>
      </c>
      <c r="F485" s="15" t="s">
        <v>1542</v>
      </c>
      <c r="G485" s="28" t="s">
        <v>40</v>
      </c>
      <c r="H485" s="45">
        <v>4253</v>
      </c>
      <c r="I485" s="48"/>
      <c r="J485" s="18">
        <f>H485*0.16</f>
        <v>680.48</v>
      </c>
      <c r="K485" s="48"/>
      <c r="L485" s="48"/>
      <c r="M485" s="39">
        <f>J485+K485+L485</f>
        <v>680.48</v>
      </c>
      <c r="N485" s="48"/>
      <c r="O485" s="48"/>
      <c r="P485" s="48"/>
      <c r="Q485" s="39"/>
      <c r="R485" s="39"/>
      <c r="S485" s="53">
        <v>1</v>
      </c>
      <c r="T485" s="18">
        <f>M485+Q485</f>
        <v>680.48</v>
      </c>
      <c r="U485" s="56" t="s">
        <v>318</v>
      </c>
      <c r="V485" s="55">
        <f>(MID(U485,8,4)-LEFT(U485,4))*12+RIGHT(U485,2)-MID(U485,5,2)+1</f>
        <v>13</v>
      </c>
    </row>
    <row r="486" ht="24.9" customHeight="1" spans="1:22">
      <c r="A486" s="12">
        <v>481</v>
      </c>
      <c r="B486" s="19" t="s">
        <v>1543</v>
      </c>
      <c r="C486" s="20" t="s">
        <v>1544</v>
      </c>
      <c r="D486" s="20" t="s">
        <v>37</v>
      </c>
      <c r="E486" s="27" t="s">
        <v>1545</v>
      </c>
      <c r="F486" s="15" t="s">
        <v>1546</v>
      </c>
      <c r="G486" s="28" t="s">
        <v>40</v>
      </c>
      <c r="H486" s="43">
        <v>4253</v>
      </c>
      <c r="I486" s="48"/>
      <c r="J486" s="18">
        <f>H486*0.16</f>
        <v>680.48</v>
      </c>
      <c r="K486" s="48"/>
      <c r="L486" s="48"/>
      <c r="M486" s="39">
        <f>J486+K486+L486</f>
        <v>680.48</v>
      </c>
      <c r="N486" s="48"/>
      <c r="O486" s="48"/>
      <c r="P486" s="48"/>
      <c r="Q486" s="39"/>
      <c r="R486" s="39"/>
      <c r="S486" s="53">
        <v>1</v>
      </c>
      <c r="T486" s="18">
        <f>M486+Q486</f>
        <v>680.48</v>
      </c>
      <c r="U486" s="56" t="s">
        <v>127</v>
      </c>
      <c r="V486" s="55">
        <f>(MID(U486,8,4)-LEFT(U486,4))*12+RIGHT(U486,2)-MID(U486,5,2)+1-3</f>
        <v>17</v>
      </c>
    </row>
    <row r="487" ht="24.9" customHeight="1" spans="1:22">
      <c r="A487" s="12">
        <v>482</v>
      </c>
      <c r="B487" s="23"/>
      <c r="C487" s="20" t="s">
        <v>1547</v>
      </c>
      <c r="D487" s="20" t="s">
        <v>37</v>
      </c>
      <c r="E487" s="32" t="s">
        <v>1548</v>
      </c>
      <c r="F487" s="15" t="s">
        <v>1549</v>
      </c>
      <c r="G487" s="28" t="s">
        <v>40</v>
      </c>
      <c r="H487" s="43">
        <v>4253</v>
      </c>
      <c r="I487" s="48"/>
      <c r="J487" s="18">
        <f>H487*0.16</f>
        <v>680.48</v>
      </c>
      <c r="K487" s="48"/>
      <c r="L487" s="48"/>
      <c r="M487" s="39">
        <f>J487+K487+L487</f>
        <v>680.48</v>
      </c>
      <c r="N487" s="48"/>
      <c r="O487" s="48"/>
      <c r="P487" s="48"/>
      <c r="Q487" s="39"/>
      <c r="R487" s="39"/>
      <c r="S487" s="53">
        <v>1</v>
      </c>
      <c r="T487" s="18">
        <f>M487+Q487</f>
        <v>680.48</v>
      </c>
      <c r="U487" s="56" t="s">
        <v>229</v>
      </c>
      <c r="V487" s="55">
        <f t="shared" ref="V487:V494" si="61">(MID(U487,8,4)-LEFT(U487,4))*12+RIGHT(U487,2)-MID(U487,5,2)+1</f>
        <v>3</v>
      </c>
    </row>
    <row r="488" ht="24.9" customHeight="1" spans="1:22">
      <c r="A488" s="12">
        <v>483</v>
      </c>
      <c r="B488" s="19" t="s">
        <v>1550</v>
      </c>
      <c r="C488" s="20" t="s">
        <v>1551</v>
      </c>
      <c r="D488" s="20" t="s">
        <v>30</v>
      </c>
      <c r="E488" s="27" t="s">
        <v>1552</v>
      </c>
      <c r="F488" s="15" t="s">
        <v>1553</v>
      </c>
      <c r="G488" s="28" t="s">
        <v>40</v>
      </c>
      <c r="H488" s="25">
        <v>6500</v>
      </c>
      <c r="I488" s="48"/>
      <c r="J488" s="18">
        <f>H488*0.16</f>
        <v>1040</v>
      </c>
      <c r="K488" s="48"/>
      <c r="L488" s="48"/>
      <c r="M488" s="39">
        <f>J488+K488+L488</f>
        <v>1040</v>
      </c>
      <c r="N488" s="48"/>
      <c r="O488" s="48"/>
      <c r="P488" s="48"/>
      <c r="Q488" s="39"/>
      <c r="R488" s="39"/>
      <c r="S488" s="53">
        <v>1</v>
      </c>
      <c r="T488" s="18">
        <f>M488+Q488</f>
        <v>1040</v>
      </c>
      <c r="U488" s="56" t="s">
        <v>112</v>
      </c>
      <c r="V488" s="55">
        <f>(MID(U488,8,4)-LEFT(U488,4))*12+RIGHT(U488,2)-MID(U488,5,2)+1</f>
        <v>16</v>
      </c>
    </row>
    <row r="489" ht="24.9" customHeight="1" spans="1:22">
      <c r="A489" s="12">
        <v>484</v>
      </c>
      <c r="B489" s="22"/>
      <c r="C489" s="20" t="s">
        <v>1554</v>
      </c>
      <c r="D489" s="20" t="s">
        <v>30</v>
      </c>
      <c r="E489" s="27" t="s">
        <v>1555</v>
      </c>
      <c r="F489" s="15" t="s">
        <v>1556</v>
      </c>
      <c r="G489" s="28" t="s">
        <v>40</v>
      </c>
      <c r="H489" s="25">
        <v>6500</v>
      </c>
      <c r="I489" s="48"/>
      <c r="J489" s="18">
        <f>H489*0.16</f>
        <v>1040</v>
      </c>
      <c r="K489" s="48"/>
      <c r="L489" s="48"/>
      <c r="M489" s="39">
        <f>J489+K489+L489</f>
        <v>1040</v>
      </c>
      <c r="N489" s="48"/>
      <c r="O489" s="48"/>
      <c r="P489" s="48"/>
      <c r="Q489" s="39"/>
      <c r="R489" s="39"/>
      <c r="S489" s="53">
        <v>1</v>
      </c>
      <c r="T489" s="18">
        <f>M489+Q489</f>
        <v>1040</v>
      </c>
      <c r="U489" s="56" t="s">
        <v>112</v>
      </c>
      <c r="V489" s="55">
        <f>(MID(U489,8,4)-LEFT(U489,4))*12+RIGHT(U489,2)-MID(U489,5,2)+1</f>
        <v>16</v>
      </c>
    </row>
    <row r="490" ht="24.9" customHeight="1" spans="1:22">
      <c r="A490" s="12">
        <v>485</v>
      </c>
      <c r="B490" s="22"/>
      <c r="C490" s="20" t="s">
        <v>1557</v>
      </c>
      <c r="D490" s="20" t="s">
        <v>30</v>
      </c>
      <c r="E490" s="27" t="s">
        <v>1558</v>
      </c>
      <c r="F490" s="101" t="s">
        <v>1559</v>
      </c>
      <c r="G490" s="28" t="s">
        <v>40</v>
      </c>
      <c r="H490" s="25">
        <v>4262</v>
      </c>
      <c r="I490" s="48"/>
      <c r="J490" s="18">
        <f>H490*0.16</f>
        <v>681.92</v>
      </c>
      <c r="K490" s="48"/>
      <c r="L490" s="48"/>
      <c r="M490" s="39">
        <f>J490+K490+L490</f>
        <v>681.92</v>
      </c>
      <c r="N490" s="48"/>
      <c r="O490" s="48"/>
      <c r="P490" s="48"/>
      <c r="Q490" s="39"/>
      <c r="R490" s="39"/>
      <c r="S490" s="53">
        <v>1</v>
      </c>
      <c r="T490" s="18">
        <f>M490+Q490</f>
        <v>681.92</v>
      </c>
      <c r="U490" s="56" t="s">
        <v>119</v>
      </c>
      <c r="V490" s="55">
        <f>(MID(U490,8,4)-LEFT(U490,4))*12+RIGHT(U490,2)-MID(U490,5,2)+1</f>
        <v>12</v>
      </c>
    </row>
    <row r="491" ht="24.9" customHeight="1" spans="1:22">
      <c r="A491" s="12">
        <v>486</v>
      </c>
      <c r="B491" s="22"/>
      <c r="C491" s="20" t="s">
        <v>1560</v>
      </c>
      <c r="D491" s="20" t="s">
        <v>30</v>
      </c>
      <c r="E491" s="27" t="s">
        <v>1561</v>
      </c>
      <c r="F491" s="15" t="s">
        <v>1562</v>
      </c>
      <c r="G491" s="28" t="s">
        <v>40</v>
      </c>
      <c r="H491" s="25">
        <v>6000</v>
      </c>
      <c r="I491" s="48"/>
      <c r="J491" s="18">
        <f>H491*0.16</f>
        <v>960</v>
      </c>
      <c r="K491" s="48"/>
      <c r="L491" s="48"/>
      <c r="M491" s="39">
        <f>J491+K491+L491</f>
        <v>960</v>
      </c>
      <c r="N491" s="48"/>
      <c r="O491" s="48"/>
      <c r="P491" s="48"/>
      <c r="Q491" s="39"/>
      <c r="R491" s="39"/>
      <c r="S491" s="53">
        <v>1</v>
      </c>
      <c r="T491" s="18">
        <f>M491+Q491</f>
        <v>960</v>
      </c>
      <c r="U491" s="56" t="s">
        <v>119</v>
      </c>
      <c r="V491" s="55">
        <f>(MID(U491,8,4)-LEFT(U491,4))*12+RIGHT(U491,2)-MID(U491,5,2)+1</f>
        <v>12</v>
      </c>
    </row>
    <row r="492" ht="24.9" customHeight="1" spans="1:22">
      <c r="A492" s="12">
        <v>487</v>
      </c>
      <c r="B492" s="22"/>
      <c r="C492" s="20" t="s">
        <v>1563</v>
      </c>
      <c r="D492" s="20" t="s">
        <v>30</v>
      </c>
      <c r="E492" s="27" t="s">
        <v>1564</v>
      </c>
      <c r="F492" s="15" t="s">
        <v>1565</v>
      </c>
      <c r="G492" s="28" t="s">
        <v>40</v>
      </c>
      <c r="H492" s="25">
        <v>4253</v>
      </c>
      <c r="I492" s="48"/>
      <c r="J492" s="18">
        <f>H492*0.16</f>
        <v>680.48</v>
      </c>
      <c r="K492" s="48"/>
      <c r="L492" s="48"/>
      <c r="M492" s="39">
        <f>J492+K492+L492</f>
        <v>680.48</v>
      </c>
      <c r="N492" s="48"/>
      <c r="O492" s="48"/>
      <c r="P492" s="48"/>
      <c r="Q492" s="39"/>
      <c r="R492" s="39"/>
      <c r="S492" s="53">
        <v>1</v>
      </c>
      <c r="T492" s="18">
        <f>M492+Q492</f>
        <v>680.48</v>
      </c>
      <c r="U492" s="56" t="s">
        <v>119</v>
      </c>
      <c r="V492" s="55">
        <f>(MID(U492,8,4)-LEFT(U492,4))*12+RIGHT(U492,2)-MID(U492,5,2)+1</f>
        <v>12</v>
      </c>
    </row>
    <row r="493" ht="24.9" customHeight="1" spans="1:22">
      <c r="A493" s="12">
        <v>488</v>
      </c>
      <c r="B493" s="22"/>
      <c r="C493" s="20" t="s">
        <v>1566</v>
      </c>
      <c r="D493" s="20" t="s">
        <v>30</v>
      </c>
      <c r="E493" s="27" t="s">
        <v>1567</v>
      </c>
      <c r="F493" s="101" t="s">
        <v>1568</v>
      </c>
      <c r="G493" s="28" t="s">
        <v>40</v>
      </c>
      <c r="H493" s="25">
        <v>4253</v>
      </c>
      <c r="I493" s="48"/>
      <c r="J493" s="18">
        <f>H493*0.16</f>
        <v>680.48</v>
      </c>
      <c r="K493" s="48"/>
      <c r="L493" s="48"/>
      <c r="M493" s="39">
        <f>J493+K493+L493</f>
        <v>680.48</v>
      </c>
      <c r="N493" s="48"/>
      <c r="O493" s="48"/>
      <c r="P493" s="48"/>
      <c r="Q493" s="39"/>
      <c r="R493" s="39"/>
      <c r="S493" s="53">
        <v>1</v>
      </c>
      <c r="T493" s="18">
        <f>M493+Q493</f>
        <v>680.48</v>
      </c>
      <c r="U493" s="56" t="s">
        <v>119</v>
      </c>
      <c r="V493" s="55">
        <f>(MID(U493,8,4)-LEFT(U493,4))*12+RIGHT(U493,2)-MID(U493,5,2)+1</f>
        <v>12</v>
      </c>
    </row>
    <row r="494" ht="24.9" customHeight="1" spans="1:22">
      <c r="A494" s="12">
        <v>489</v>
      </c>
      <c r="B494" s="22"/>
      <c r="C494" s="23" t="s">
        <v>1569</v>
      </c>
      <c r="D494" s="23" t="s">
        <v>30</v>
      </c>
      <c r="E494" s="102" t="s">
        <v>1570</v>
      </c>
      <c r="F494" s="15" t="s">
        <v>1571</v>
      </c>
      <c r="G494" s="28" t="s">
        <v>40</v>
      </c>
      <c r="H494" s="43">
        <v>4300</v>
      </c>
      <c r="I494" s="48"/>
      <c r="J494" s="18">
        <f>H494*0.16</f>
        <v>688</v>
      </c>
      <c r="K494" s="48"/>
      <c r="L494" s="48"/>
      <c r="M494" s="39">
        <f>J494+K494+L494</f>
        <v>688</v>
      </c>
      <c r="N494" s="48"/>
      <c r="O494" s="48"/>
      <c r="P494" s="48"/>
      <c r="Q494" s="39"/>
      <c r="R494" s="39"/>
      <c r="S494" s="53">
        <v>1</v>
      </c>
      <c r="T494" s="18">
        <f>M494+Q494</f>
        <v>688</v>
      </c>
      <c r="U494" s="56" t="s">
        <v>131</v>
      </c>
      <c r="V494" s="55">
        <f>(MID(U494,8,4)-LEFT(U494,4))*12+RIGHT(U494,2)-MID(U494,5,2)+1</f>
        <v>5</v>
      </c>
    </row>
    <row r="495" ht="24.9" customHeight="1" spans="1:22">
      <c r="A495" s="12">
        <v>490</v>
      </c>
      <c r="B495" s="22"/>
      <c r="C495" s="23" t="s">
        <v>1572</v>
      </c>
      <c r="D495" s="23" t="s">
        <v>30</v>
      </c>
      <c r="E495" s="102" t="s">
        <v>602</v>
      </c>
      <c r="F495" s="15" t="s">
        <v>1573</v>
      </c>
      <c r="G495" s="28" t="s">
        <v>40</v>
      </c>
      <c r="H495" s="43">
        <v>4300</v>
      </c>
      <c r="I495" s="48"/>
      <c r="J495" s="18">
        <f>H495*0.16</f>
        <v>688</v>
      </c>
      <c r="K495" s="48"/>
      <c r="L495" s="48"/>
      <c r="M495" s="39">
        <f>J495+K495+L495</f>
        <v>688</v>
      </c>
      <c r="N495" s="48"/>
      <c r="O495" s="48"/>
      <c r="P495" s="48"/>
      <c r="Q495" s="39"/>
      <c r="R495" s="39"/>
      <c r="S495" s="53">
        <v>1</v>
      </c>
      <c r="T495" s="18">
        <f>M495+Q495</f>
        <v>688</v>
      </c>
      <c r="U495" s="56" t="s">
        <v>263</v>
      </c>
      <c r="V495" s="55">
        <f>(MID(U495,8,4)-LEFT(U495,4))*12+RIGHT(U495,2)-MID(U495,5,2)+1-22</f>
        <v>3</v>
      </c>
    </row>
    <row r="496" ht="24.9" customHeight="1" spans="1:22">
      <c r="A496" s="12">
        <v>491</v>
      </c>
      <c r="B496" s="19" t="s">
        <v>1574</v>
      </c>
      <c r="C496" s="20" t="s">
        <v>1575</v>
      </c>
      <c r="D496" s="20" t="s">
        <v>37</v>
      </c>
      <c r="E496" s="27" t="s">
        <v>1576</v>
      </c>
      <c r="F496" s="15" t="s">
        <v>1577</v>
      </c>
      <c r="G496" s="28" t="s">
        <v>40</v>
      </c>
      <c r="H496" s="25">
        <v>4253</v>
      </c>
      <c r="I496" s="48"/>
      <c r="J496" s="18">
        <f>H496*0.16</f>
        <v>680.48</v>
      </c>
      <c r="K496" s="48"/>
      <c r="L496" s="48"/>
      <c r="M496" s="39">
        <f>J496+K496+L496</f>
        <v>680.48</v>
      </c>
      <c r="N496" s="48"/>
      <c r="O496" s="48"/>
      <c r="P496" s="48"/>
      <c r="Q496" s="39"/>
      <c r="R496" s="39"/>
      <c r="S496" s="53">
        <v>1</v>
      </c>
      <c r="T496" s="18">
        <f>M496+Q496</f>
        <v>680.48</v>
      </c>
      <c r="U496" s="56" t="s">
        <v>112</v>
      </c>
      <c r="V496" s="55">
        <f t="shared" ref="V496:V510" si="62">(MID(U496,8,4)-LEFT(U496,4))*12+RIGHT(U496,2)-MID(U496,5,2)+1</f>
        <v>16</v>
      </c>
    </row>
    <row r="497" ht="24.9" customHeight="1" spans="1:22">
      <c r="A497" s="12">
        <v>492</v>
      </c>
      <c r="B497" s="22"/>
      <c r="C497" s="20" t="s">
        <v>1578</v>
      </c>
      <c r="D497" s="20" t="s">
        <v>37</v>
      </c>
      <c r="E497" s="27" t="s">
        <v>1579</v>
      </c>
      <c r="F497" s="15" t="s">
        <v>1580</v>
      </c>
      <c r="G497" s="28" t="s">
        <v>40</v>
      </c>
      <c r="H497" s="25">
        <v>4253</v>
      </c>
      <c r="I497" s="48"/>
      <c r="J497" s="18">
        <f>H497*0.16</f>
        <v>680.48</v>
      </c>
      <c r="K497" s="48"/>
      <c r="L497" s="48"/>
      <c r="M497" s="39">
        <f>J497+K497+L497</f>
        <v>680.48</v>
      </c>
      <c r="N497" s="48"/>
      <c r="O497" s="48"/>
      <c r="P497" s="48"/>
      <c r="Q497" s="39"/>
      <c r="R497" s="39"/>
      <c r="S497" s="53">
        <v>1</v>
      </c>
      <c r="T497" s="18">
        <f>M497+Q497</f>
        <v>680.48</v>
      </c>
      <c r="U497" s="56" t="s">
        <v>45</v>
      </c>
      <c r="V497" s="55">
        <f>(MID(U497,8,4)-LEFT(U497,4))*12+RIGHT(U497,2)-MID(U497,5,2)+1</f>
        <v>15</v>
      </c>
    </row>
    <row r="498" ht="24.9" customHeight="1" spans="1:22">
      <c r="A498" s="12">
        <v>493</v>
      </c>
      <c r="B498" s="22"/>
      <c r="C498" s="20" t="s">
        <v>1581</v>
      </c>
      <c r="D498" s="20" t="s">
        <v>37</v>
      </c>
      <c r="E498" s="27" t="s">
        <v>1582</v>
      </c>
      <c r="F498" s="27" t="s">
        <v>1583</v>
      </c>
      <c r="G498" s="28" t="s">
        <v>40</v>
      </c>
      <c r="H498" s="25">
        <v>4253</v>
      </c>
      <c r="I498" s="48"/>
      <c r="J498" s="18">
        <f>H498*0.16</f>
        <v>680.48</v>
      </c>
      <c r="K498" s="48"/>
      <c r="L498" s="48"/>
      <c r="M498" s="39">
        <f>J498+K498+L498</f>
        <v>680.48</v>
      </c>
      <c r="N498" s="48"/>
      <c r="O498" s="48"/>
      <c r="P498" s="48"/>
      <c r="Q498" s="39"/>
      <c r="R498" s="39"/>
      <c r="S498" s="53">
        <v>1</v>
      </c>
      <c r="T498" s="18">
        <f>M498+Q498</f>
        <v>680.48</v>
      </c>
      <c r="U498" s="56" t="s">
        <v>318</v>
      </c>
      <c r="V498" s="55">
        <f>(MID(U498,8,4)-LEFT(U498,4))*12+RIGHT(U498,2)-MID(U498,5,2)+1</f>
        <v>13</v>
      </c>
    </row>
    <row r="499" ht="24.9" customHeight="1" spans="1:22">
      <c r="A499" s="12">
        <v>494</v>
      </c>
      <c r="B499" s="22"/>
      <c r="C499" s="20" t="s">
        <v>1584</v>
      </c>
      <c r="D499" s="20" t="s">
        <v>30</v>
      </c>
      <c r="E499" s="27" t="s">
        <v>1585</v>
      </c>
      <c r="F499" s="27" t="s">
        <v>1586</v>
      </c>
      <c r="G499" s="28" t="s">
        <v>40</v>
      </c>
      <c r="H499" s="25">
        <v>4253</v>
      </c>
      <c r="I499" s="48"/>
      <c r="J499" s="18">
        <f>H499*0.16</f>
        <v>680.48</v>
      </c>
      <c r="K499" s="48"/>
      <c r="L499" s="48"/>
      <c r="M499" s="39">
        <f>J499+K499+L499</f>
        <v>680.48</v>
      </c>
      <c r="N499" s="48"/>
      <c r="O499" s="48"/>
      <c r="P499" s="48"/>
      <c r="Q499" s="39"/>
      <c r="R499" s="39"/>
      <c r="S499" s="53">
        <v>1</v>
      </c>
      <c r="T499" s="18">
        <f>M499+Q499</f>
        <v>680.48</v>
      </c>
      <c r="U499" s="56" t="s">
        <v>318</v>
      </c>
      <c r="V499" s="55">
        <f>(MID(U499,8,4)-LEFT(U499,4))*12+RIGHT(U499,2)-MID(U499,5,2)+1</f>
        <v>13</v>
      </c>
    </row>
    <row r="500" ht="24.9" customHeight="1" spans="1:22">
      <c r="A500" s="12">
        <v>495</v>
      </c>
      <c r="B500" s="22"/>
      <c r="C500" s="20" t="s">
        <v>1587</v>
      </c>
      <c r="D500" s="20" t="s">
        <v>37</v>
      </c>
      <c r="E500" s="27" t="s">
        <v>1588</v>
      </c>
      <c r="F500" s="63" t="s">
        <v>1589</v>
      </c>
      <c r="G500" s="28" t="s">
        <v>40</v>
      </c>
      <c r="H500" s="25">
        <v>4253</v>
      </c>
      <c r="I500" s="48"/>
      <c r="J500" s="18">
        <f>H500*0.16</f>
        <v>680.48</v>
      </c>
      <c r="K500" s="48"/>
      <c r="L500" s="48"/>
      <c r="M500" s="39">
        <f>J500+K500+L500</f>
        <v>680.48</v>
      </c>
      <c r="N500" s="48"/>
      <c r="O500" s="48"/>
      <c r="P500" s="48"/>
      <c r="Q500" s="39"/>
      <c r="R500" s="39"/>
      <c r="S500" s="53">
        <v>1</v>
      </c>
      <c r="T500" s="18">
        <f>M500+Q500</f>
        <v>680.48</v>
      </c>
      <c r="U500" s="56" t="s">
        <v>383</v>
      </c>
      <c r="V500" s="55">
        <f>(MID(U500,8,4)-LEFT(U500,4))*12+RIGHT(U500,2)-MID(U500,5,2)+1</f>
        <v>9</v>
      </c>
    </row>
    <row r="501" ht="24.9" customHeight="1" spans="1:22">
      <c r="A501" s="12">
        <v>496</v>
      </c>
      <c r="B501" s="22"/>
      <c r="C501" s="20" t="s">
        <v>1590</v>
      </c>
      <c r="D501" s="20" t="s">
        <v>37</v>
      </c>
      <c r="E501" s="32" t="s">
        <v>1591</v>
      </c>
      <c r="F501" s="103" t="s">
        <v>1592</v>
      </c>
      <c r="G501" s="28" t="s">
        <v>40</v>
      </c>
      <c r="H501" s="25">
        <v>4253</v>
      </c>
      <c r="I501" s="48"/>
      <c r="J501" s="18">
        <f>H501*0.16</f>
        <v>680.48</v>
      </c>
      <c r="K501" s="48"/>
      <c r="L501" s="48"/>
      <c r="M501" s="39">
        <f>J501+K501+L501</f>
        <v>680.48</v>
      </c>
      <c r="N501" s="48"/>
      <c r="O501" s="48"/>
      <c r="P501" s="48"/>
      <c r="Q501" s="39"/>
      <c r="R501" s="39"/>
      <c r="S501" s="53">
        <v>1</v>
      </c>
      <c r="T501" s="18">
        <f>M501+Q501</f>
        <v>680.48</v>
      </c>
      <c r="U501" s="56" t="s">
        <v>390</v>
      </c>
      <c r="V501" s="55">
        <f>(MID(U501,8,4)-LEFT(U501,4))*12+RIGHT(U501,2)-MID(U501,5,2)+1</f>
        <v>4</v>
      </c>
    </row>
    <row r="502" ht="24.9" customHeight="1" spans="1:22">
      <c r="A502" s="12">
        <v>497</v>
      </c>
      <c r="B502" s="22"/>
      <c r="C502" s="20" t="s">
        <v>1593</v>
      </c>
      <c r="D502" s="20" t="s">
        <v>37</v>
      </c>
      <c r="E502" s="32" t="s">
        <v>1594</v>
      </c>
      <c r="F502" s="63" t="s">
        <v>1595</v>
      </c>
      <c r="G502" s="28" t="s">
        <v>40</v>
      </c>
      <c r="H502" s="25">
        <v>4253</v>
      </c>
      <c r="I502" s="48"/>
      <c r="J502" s="18">
        <f>H502*0.16</f>
        <v>680.48</v>
      </c>
      <c r="K502" s="48"/>
      <c r="L502" s="48"/>
      <c r="M502" s="39">
        <f>J502+K502+L502</f>
        <v>680.48</v>
      </c>
      <c r="N502" s="48"/>
      <c r="O502" s="48"/>
      <c r="P502" s="48"/>
      <c r="Q502" s="39"/>
      <c r="R502" s="39"/>
      <c r="S502" s="53">
        <v>1</v>
      </c>
      <c r="T502" s="18">
        <f>M502+Q502</f>
        <v>680.48</v>
      </c>
      <c r="U502" s="56" t="s">
        <v>390</v>
      </c>
      <c r="V502" s="55">
        <f>(MID(U502,8,4)-LEFT(U502,4))*12+RIGHT(U502,2)-MID(U502,5,2)+1</f>
        <v>4</v>
      </c>
    </row>
    <row r="503" ht="24.9" customHeight="1" spans="1:22">
      <c r="A503" s="12">
        <v>498</v>
      </c>
      <c r="B503" s="22"/>
      <c r="C503" s="20" t="s">
        <v>1596</v>
      </c>
      <c r="D503" s="20" t="s">
        <v>37</v>
      </c>
      <c r="E503" s="32" t="s">
        <v>1597</v>
      </c>
      <c r="F503" s="63" t="s">
        <v>1598</v>
      </c>
      <c r="G503" s="28" t="s">
        <v>40</v>
      </c>
      <c r="H503" s="25">
        <v>4253</v>
      </c>
      <c r="I503" s="48"/>
      <c r="J503" s="18">
        <f>H503*0.16</f>
        <v>680.48</v>
      </c>
      <c r="K503" s="48"/>
      <c r="L503" s="48"/>
      <c r="M503" s="39">
        <f>J503+K503+L503</f>
        <v>680.48</v>
      </c>
      <c r="N503" s="48"/>
      <c r="O503" s="48"/>
      <c r="P503" s="48"/>
      <c r="Q503" s="39"/>
      <c r="R503" s="39"/>
      <c r="S503" s="53">
        <v>1</v>
      </c>
      <c r="T503" s="18">
        <f>M503+Q503</f>
        <v>680.48</v>
      </c>
      <c r="U503" s="56" t="s">
        <v>390</v>
      </c>
      <c r="V503" s="55">
        <f>(MID(U503,8,4)-LEFT(U503,4))*12+RIGHT(U503,2)-MID(U503,5,2)+1</f>
        <v>4</v>
      </c>
    </row>
    <row r="504" ht="24.9" customHeight="1" spans="1:22">
      <c r="A504" s="12">
        <v>499</v>
      </c>
      <c r="B504" s="22"/>
      <c r="C504" s="20" t="s">
        <v>1599</v>
      </c>
      <c r="D504" s="20" t="s">
        <v>30</v>
      </c>
      <c r="E504" s="32" t="s">
        <v>1000</v>
      </c>
      <c r="F504" s="27" t="s">
        <v>1600</v>
      </c>
      <c r="G504" s="28" t="s">
        <v>40</v>
      </c>
      <c r="H504" s="25">
        <v>4253</v>
      </c>
      <c r="I504" s="48"/>
      <c r="J504" s="18">
        <f>H504*0.16</f>
        <v>680.48</v>
      </c>
      <c r="K504" s="48"/>
      <c r="L504" s="48"/>
      <c r="M504" s="39">
        <f>J504+K504+L504</f>
        <v>680.48</v>
      </c>
      <c r="N504" s="48"/>
      <c r="O504" s="48"/>
      <c r="P504" s="48"/>
      <c r="Q504" s="39"/>
      <c r="R504" s="39"/>
      <c r="S504" s="53">
        <v>1</v>
      </c>
      <c r="T504" s="18">
        <f>M504+Q504</f>
        <v>680.48</v>
      </c>
      <c r="U504" s="56" t="s">
        <v>229</v>
      </c>
      <c r="V504" s="55">
        <f>(MID(U504,8,4)-LEFT(U504,4))*12+RIGHT(U504,2)-MID(U504,5,2)+1</f>
        <v>3</v>
      </c>
    </row>
    <row r="505" ht="24.9" customHeight="1" spans="1:22">
      <c r="A505" s="12">
        <v>500</v>
      </c>
      <c r="B505" s="22"/>
      <c r="C505" s="20" t="s">
        <v>1601</v>
      </c>
      <c r="D505" s="20" t="s">
        <v>37</v>
      </c>
      <c r="E505" s="32" t="s">
        <v>1602</v>
      </c>
      <c r="F505" s="103" t="s">
        <v>1603</v>
      </c>
      <c r="G505" s="28" t="s">
        <v>40</v>
      </c>
      <c r="H505" s="25">
        <v>4253</v>
      </c>
      <c r="I505" s="48"/>
      <c r="J505" s="18">
        <f>H505*0.16</f>
        <v>680.48</v>
      </c>
      <c r="K505" s="48"/>
      <c r="L505" s="48"/>
      <c r="M505" s="39">
        <f>J505+K505+L505</f>
        <v>680.48</v>
      </c>
      <c r="N505" s="48"/>
      <c r="O505" s="48"/>
      <c r="P505" s="48"/>
      <c r="Q505" s="39"/>
      <c r="R505" s="39"/>
      <c r="S505" s="53">
        <v>1</v>
      </c>
      <c r="T505" s="18">
        <f>M505+Q505</f>
        <v>680.48</v>
      </c>
      <c r="U505" s="56" t="s">
        <v>229</v>
      </c>
      <c r="V505" s="55">
        <f>(MID(U505,8,4)-LEFT(U505,4))*12+RIGHT(U505,2)-MID(U505,5,2)+1</f>
        <v>3</v>
      </c>
    </row>
    <row r="506" ht="24.9" customHeight="1" spans="1:22">
      <c r="A506" s="12">
        <v>501</v>
      </c>
      <c r="B506" s="22"/>
      <c r="C506" s="20" t="s">
        <v>1604</v>
      </c>
      <c r="D506" s="20" t="s">
        <v>37</v>
      </c>
      <c r="E506" s="32" t="s">
        <v>1605</v>
      </c>
      <c r="F506" s="103" t="s">
        <v>1606</v>
      </c>
      <c r="G506" s="28" t="s">
        <v>40</v>
      </c>
      <c r="H506" s="25">
        <v>4253</v>
      </c>
      <c r="I506" s="48"/>
      <c r="J506" s="18">
        <f>H506*0.16</f>
        <v>680.48</v>
      </c>
      <c r="K506" s="48"/>
      <c r="L506" s="48"/>
      <c r="M506" s="39">
        <f>J506+K506+L506</f>
        <v>680.48</v>
      </c>
      <c r="N506" s="48"/>
      <c r="O506" s="48"/>
      <c r="P506" s="48"/>
      <c r="Q506" s="39"/>
      <c r="R506" s="39"/>
      <c r="S506" s="53">
        <v>1</v>
      </c>
      <c r="T506" s="18">
        <f>M506+Q506</f>
        <v>680.48</v>
      </c>
      <c r="U506" s="56" t="s">
        <v>229</v>
      </c>
      <c r="V506" s="55">
        <f>(MID(U506,8,4)-LEFT(U506,4))*12+RIGHT(U506,2)-MID(U506,5,2)+1</f>
        <v>3</v>
      </c>
    </row>
    <row r="507" ht="24.9" customHeight="1" spans="1:22">
      <c r="A507" s="12">
        <v>502</v>
      </c>
      <c r="B507" s="22"/>
      <c r="C507" s="20" t="s">
        <v>1607</v>
      </c>
      <c r="D507" s="20" t="s">
        <v>37</v>
      </c>
      <c r="E507" s="32" t="s">
        <v>1608</v>
      </c>
      <c r="F507" s="27" t="s">
        <v>1609</v>
      </c>
      <c r="G507" s="28" t="s">
        <v>40</v>
      </c>
      <c r="H507" s="25">
        <v>4253</v>
      </c>
      <c r="I507" s="48"/>
      <c r="J507" s="18">
        <f>H507*0.16</f>
        <v>680.48</v>
      </c>
      <c r="K507" s="48"/>
      <c r="L507" s="48"/>
      <c r="M507" s="39">
        <f>J507+K507+L507</f>
        <v>680.48</v>
      </c>
      <c r="N507" s="48"/>
      <c r="O507" s="48"/>
      <c r="P507" s="48"/>
      <c r="Q507" s="39"/>
      <c r="R507" s="39"/>
      <c r="S507" s="53">
        <v>1</v>
      </c>
      <c r="T507" s="18">
        <f>M507+Q507</f>
        <v>680.48</v>
      </c>
      <c r="U507" s="56" t="s">
        <v>229</v>
      </c>
      <c r="V507" s="55">
        <f>(MID(U507,8,4)-LEFT(U507,4))*12+RIGHT(U507,2)-MID(U507,5,2)+1</f>
        <v>3</v>
      </c>
    </row>
    <row r="508" ht="24.9" customHeight="1" spans="1:22">
      <c r="A508" s="12">
        <v>503</v>
      </c>
      <c r="B508" s="22"/>
      <c r="C508" s="20" t="s">
        <v>1610</v>
      </c>
      <c r="D508" s="20" t="s">
        <v>37</v>
      </c>
      <c r="E508" s="32" t="s">
        <v>1611</v>
      </c>
      <c r="F508" s="27" t="s">
        <v>1612</v>
      </c>
      <c r="G508" s="28" t="s">
        <v>40</v>
      </c>
      <c r="H508" s="25">
        <v>4253</v>
      </c>
      <c r="I508" s="48"/>
      <c r="J508" s="18">
        <f>H508*0.16</f>
        <v>680.48</v>
      </c>
      <c r="K508" s="48"/>
      <c r="L508" s="48"/>
      <c r="M508" s="39">
        <f>J508+K508+L508</f>
        <v>680.48</v>
      </c>
      <c r="N508" s="48"/>
      <c r="O508" s="48"/>
      <c r="P508" s="48"/>
      <c r="Q508" s="39"/>
      <c r="R508" s="39"/>
      <c r="S508" s="53">
        <v>1</v>
      </c>
      <c r="T508" s="18">
        <f>M508+Q508</f>
        <v>680.48</v>
      </c>
      <c r="U508" s="56" t="s">
        <v>229</v>
      </c>
      <c r="V508" s="55">
        <f>(MID(U508,8,4)-LEFT(U508,4))*12+RIGHT(U508,2)-MID(U508,5,2)+1</f>
        <v>3</v>
      </c>
    </row>
    <row r="509" ht="24.9" customHeight="1" spans="1:22">
      <c r="A509" s="12">
        <v>504</v>
      </c>
      <c r="B509" s="22"/>
      <c r="C509" s="20" t="s">
        <v>1613</v>
      </c>
      <c r="D509" s="20" t="s">
        <v>37</v>
      </c>
      <c r="E509" s="32" t="s">
        <v>1614</v>
      </c>
      <c r="F509" s="27" t="s">
        <v>1615</v>
      </c>
      <c r="G509" s="28" t="s">
        <v>40</v>
      </c>
      <c r="H509" s="25">
        <v>4253</v>
      </c>
      <c r="I509" s="48"/>
      <c r="J509" s="18">
        <f>H509*0.16</f>
        <v>680.48</v>
      </c>
      <c r="K509" s="48"/>
      <c r="L509" s="48"/>
      <c r="M509" s="39">
        <f>J509+K509+L509</f>
        <v>680.48</v>
      </c>
      <c r="N509" s="48"/>
      <c r="O509" s="48"/>
      <c r="P509" s="48"/>
      <c r="Q509" s="39"/>
      <c r="R509" s="39"/>
      <c r="S509" s="53">
        <v>1</v>
      </c>
      <c r="T509" s="18">
        <f>M509+Q509</f>
        <v>680.48</v>
      </c>
      <c r="U509" s="56" t="s">
        <v>229</v>
      </c>
      <c r="V509" s="55">
        <f>(MID(U509,8,4)-LEFT(U509,4))*12+RIGHT(U509,2)-MID(U509,5,2)+1</f>
        <v>3</v>
      </c>
    </row>
    <row r="510" ht="24.9" customHeight="1" spans="1:22">
      <c r="A510" s="12">
        <v>505</v>
      </c>
      <c r="B510" s="22"/>
      <c r="C510" s="20" t="s">
        <v>1616</v>
      </c>
      <c r="D510" s="20" t="s">
        <v>30</v>
      </c>
      <c r="E510" s="32" t="s">
        <v>1617</v>
      </c>
      <c r="F510" s="27" t="s">
        <v>1618</v>
      </c>
      <c r="G510" s="28" t="s">
        <v>40</v>
      </c>
      <c r="H510" s="25">
        <v>4253</v>
      </c>
      <c r="I510" s="48"/>
      <c r="J510" s="18">
        <f>H510*0.16</f>
        <v>680.48</v>
      </c>
      <c r="K510" s="48"/>
      <c r="L510" s="48"/>
      <c r="M510" s="39">
        <f t="shared" ref="M510:M573" si="63">J510+K510+L510</f>
        <v>680.48</v>
      </c>
      <c r="N510" s="48"/>
      <c r="O510" s="48"/>
      <c r="P510" s="48"/>
      <c r="Q510" s="39"/>
      <c r="R510" s="39"/>
      <c r="S510" s="53">
        <v>1</v>
      </c>
      <c r="T510" s="18">
        <f>M510+Q510</f>
        <v>680.48</v>
      </c>
      <c r="U510" s="56" t="s">
        <v>56</v>
      </c>
      <c r="V510" s="55">
        <f>(MID(U510,8,4)-LEFT(U510,4))*12+RIGHT(U510,2)-MID(U510,5,2)+1</f>
        <v>2</v>
      </c>
    </row>
    <row r="511" ht="24.9" customHeight="1" spans="1:22">
      <c r="A511" s="12">
        <v>506</v>
      </c>
      <c r="B511" s="22"/>
      <c r="C511" s="20" t="s">
        <v>1619</v>
      </c>
      <c r="D511" s="20" t="s">
        <v>37</v>
      </c>
      <c r="E511" s="32" t="s">
        <v>1620</v>
      </c>
      <c r="F511" s="27" t="s">
        <v>1621</v>
      </c>
      <c r="G511" s="28" t="s">
        <v>40</v>
      </c>
      <c r="H511" s="29">
        <v>4253</v>
      </c>
      <c r="I511" s="48"/>
      <c r="J511" s="18">
        <f t="shared" ref="J511:J574" si="64">H511*0.16</f>
        <v>680.48</v>
      </c>
      <c r="K511" s="48"/>
      <c r="L511" s="48"/>
      <c r="M511" s="39">
        <f>J511+K511+L511</f>
        <v>680.48</v>
      </c>
      <c r="N511" s="48"/>
      <c r="O511" s="48"/>
      <c r="P511" s="48"/>
      <c r="Q511" s="39"/>
      <c r="R511" s="39"/>
      <c r="S511" s="53">
        <v>1</v>
      </c>
      <c r="T511" s="18">
        <f t="shared" ref="T511:T574" si="65">M511+Q511</f>
        <v>680.48</v>
      </c>
      <c r="U511" s="56" t="s">
        <v>239</v>
      </c>
      <c r="V511" s="55">
        <v>1</v>
      </c>
    </row>
    <row r="512" ht="24.9" customHeight="1" spans="1:22">
      <c r="A512" s="12">
        <v>507</v>
      </c>
      <c r="B512" s="19" t="s">
        <v>1622</v>
      </c>
      <c r="C512" s="20" t="s">
        <v>1623</v>
      </c>
      <c r="D512" s="20" t="s">
        <v>37</v>
      </c>
      <c r="E512" s="27" t="s">
        <v>1624</v>
      </c>
      <c r="F512" s="27" t="s">
        <v>1625</v>
      </c>
      <c r="G512" s="28" t="s">
        <v>40</v>
      </c>
      <c r="H512" s="29">
        <v>4253</v>
      </c>
      <c r="I512" s="48"/>
      <c r="J512" s="18">
        <f>H512*0.16</f>
        <v>680.48</v>
      </c>
      <c r="K512" s="48"/>
      <c r="L512" s="48"/>
      <c r="M512" s="39">
        <f>J512+K512+L512</f>
        <v>680.48</v>
      </c>
      <c r="N512" s="48"/>
      <c r="O512" s="48"/>
      <c r="P512" s="48"/>
      <c r="Q512" s="39"/>
      <c r="R512" s="39"/>
      <c r="S512" s="53">
        <v>1</v>
      </c>
      <c r="T512" s="18">
        <f>M512+Q512</f>
        <v>680.48</v>
      </c>
      <c r="U512" s="56" t="s">
        <v>45</v>
      </c>
      <c r="V512" s="55">
        <f t="shared" ref="V512:V520" si="66">(MID(U512,8,4)-LEFT(U512,4))*12+RIGHT(U512,2)-MID(U512,5,2)+1</f>
        <v>15</v>
      </c>
    </row>
    <row r="513" ht="24.9" customHeight="1" spans="1:22">
      <c r="A513" s="12">
        <v>508</v>
      </c>
      <c r="B513" s="22"/>
      <c r="C513" s="20" t="s">
        <v>1626</v>
      </c>
      <c r="D513" s="20" t="s">
        <v>37</v>
      </c>
      <c r="E513" s="27" t="s">
        <v>1627</v>
      </c>
      <c r="F513" s="27" t="s">
        <v>1628</v>
      </c>
      <c r="G513" s="28" t="s">
        <v>40</v>
      </c>
      <c r="H513" s="29">
        <v>4253</v>
      </c>
      <c r="I513" s="48"/>
      <c r="J513" s="18">
        <f>H513*0.16</f>
        <v>680.48</v>
      </c>
      <c r="K513" s="48"/>
      <c r="L513" s="48"/>
      <c r="M513" s="39">
        <f>J513+K513+L513</f>
        <v>680.48</v>
      </c>
      <c r="N513" s="48"/>
      <c r="O513" s="48"/>
      <c r="P513" s="48"/>
      <c r="Q513" s="39"/>
      <c r="R513" s="39"/>
      <c r="S513" s="53">
        <v>1</v>
      </c>
      <c r="T513" s="18">
        <f>M513+Q513</f>
        <v>680.48</v>
      </c>
      <c r="U513" s="56" t="s">
        <v>45</v>
      </c>
      <c r="V513" s="55">
        <f>(MID(U513,8,4)-LEFT(U513,4))*12+RIGHT(U513,2)-MID(U513,5,2)+1</f>
        <v>15</v>
      </c>
    </row>
    <row r="514" ht="24.9" customHeight="1" spans="1:22">
      <c r="A514" s="12">
        <v>509</v>
      </c>
      <c r="B514" s="22"/>
      <c r="C514" s="20" t="s">
        <v>1629</v>
      </c>
      <c r="D514" s="20" t="s">
        <v>30</v>
      </c>
      <c r="E514" s="27" t="s">
        <v>1630</v>
      </c>
      <c r="F514" s="27" t="s">
        <v>1631</v>
      </c>
      <c r="G514" s="28" t="s">
        <v>40</v>
      </c>
      <c r="H514" s="29">
        <v>4253</v>
      </c>
      <c r="I514" s="48"/>
      <c r="J514" s="18">
        <f>H514*0.16</f>
        <v>680.48</v>
      </c>
      <c r="K514" s="48"/>
      <c r="L514" s="48"/>
      <c r="M514" s="39">
        <f>J514+K514+L514</f>
        <v>680.48</v>
      </c>
      <c r="N514" s="48"/>
      <c r="O514" s="48"/>
      <c r="P514" s="48"/>
      <c r="Q514" s="39"/>
      <c r="R514" s="39"/>
      <c r="S514" s="53">
        <v>1</v>
      </c>
      <c r="T514" s="18">
        <f>M514+Q514</f>
        <v>680.48</v>
      </c>
      <c r="U514" s="56" t="s">
        <v>45</v>
      </c>
      <c r="V514" s="55">
        <f>(MID(U514,8,4)-LEFT(U514,4))*12+RIGHT(U514,2)-MID(U514,5,2)+1</f>
        <v>15</v>
      </c>
    </row>
    <row r="515" ht="24.9" customHeight="1" spans="1:22">
      <c r="A515" s="12">
        <v>510</v>
      </c>
      <c r="B515" s="23"/>
      <c r="C515" s="20" t="s">
        <v>1632</v>
      </c>
      <c r="D515" s="20" t="s">
        <v>30</v>
      </c>
      <c r="E515" s="27" t="s">
        <v>1633</v>
      </c>
      <c r="F515" s="27" t="s">
        <v>1634</v>
      </c>
      <c r="G515" s="28" t="s">
        <v>40</v>
      </c>
      <c r="H515" s="29">
        <v>4253</v>
      </c>
      <c r="I515" s="48"/>
      <c r="J515" s="18">
        <f>H515*0.16</f>
        <v>680.48</v>
      </c>
      <c r="K515" s="48"/>
      <c r="L515" s="48"/>
      <c r="M515" s="39">
        <f>J515+K515+L515</f>
        <v>680.48</v>
      </c>
      <c r="N515" s="48"/>
      <c r="O515" s="48"/>
      <c r="P515" s="48"/>
      <c r="Q515" s="39"/>
      <c r="R515" s="39"/>
      <c r="S515" s="53">
        <v>1</v>
      </c>
      <c r="T515" s="18">
        <f>M515+Q515</f>
        <v>680.48</v>
      </c>
      <c r="U515" s="56" t="s">
        <v>45</v>
      </c>
      <c r="V515" s="55">
        <f>(MID(U515,8,4)-LEFT(U515,4))*12+RIGHT(U515,2)-MID(U515,5,2)+1</f>
        <v>15</v>
      </c>
    </row>
    <row r="516" ht="24.9" customHeight="1" spans="1:22">
      <c r="A516" s="12">
        <v>511</v>
      </c>
      <c r="B516" s="20" t="s">
        <v>1635</v>
      </c>
      <c r="C516" s="20" t="s">
        <v>1636</v>
      </c>
      <c r="D516" s="20" t="s">
        <v>30</v>
      </c>
      <c r="E516" s="27" t="s">
        <v>1637</v>
      </c>
      <c r="F516" s="27" t="s">
        <v>1638</v>
      </c>
      <c r="G516" s="28" t="s">
        <v>40</v>
      </c>
      <c r="H516" s="29">
        <v>4253</v>
      </c>
      <c r="I516" s="48"/>
      <c r="J516" s="18">
        <f>H516*0.16</f>
        <v>680.48</v>
      </c>
      <c r="K516" s="48"/>
      <c r="L516" s="48"/>
      <c r="M516" s="39">
        <f>J516+K516+L516</f>
        <v>680.48</v>
      </c>
      <c r="N516" s="48"/>
      <c r="O516" s="48"/>
      <c r="P516" s="48"/>
      <c r="Q516" s="39"/>
      <c r="R516" s="39"/>
      <c r="S516" s="53">
        <v>1</v>
      </c>
      <c r="T516" s="18">
        <f>M516+Q516</f>
        <v>680.48</v>
      </c>
      <c r="U516" s="56" t="s">
        <v>45</v>
      </c>
      <c r="V516" s="55">
        <f>(MID(U516,8,4)-LEFT(U516,4))*12+RIGHT(U516,2)-MID(U516,5,2)+1</f>
        <v>15</v>
      </c>
    </row>
    <row r="517" ht="24.9" customHeight="1" spans="1:22">
      <c r="A517" s="12">
        <v>512</v>
      </c>
      <c r="B517" s="19" t="s">
        <v>1639</v>
      </c>
      <c r="C517" s="20" t="s">
        <v>1640</v>
      </c>
      <c r="D517" s="20" t="s">
        <v>30</v>
      </c>
      <c r="E517" s="27" t="s">
        <v>1641</v>
      </c>
      <c r="F517" s="21" t="s">
        <v>1642</v>
      </c>
      <c r="G517" s="28" t="s">
        <v>40</v>
      </c>
      <c r="H517" s="26">
        <v>4253</v>
      </c>
      <c r="I517" s="48"/>
      <c r="J517" s="18">
        <f>H517*0.16</f>
        <v>680.48</v>
      </c>
      <c r="K517" s="48"/>
      <c r="L517" s="48"/>
      <c r="M517" s="39">
        <f>J517+K517+L517</f>
        <v>680.48</v>
      </c>
      <c r="N517" s="48"/>
      <c r="O517" s="48"/>
      <c r="P517" s="48"/>
      <c r="Q517" s="39"/>
      <c r="R517" s="39"/>
      <c r="S517" s="53">
        <v>1</v>
      </c>
      <c r="T517" s="18">
        <f>M517+Q517</f>
        <v>680.48</v>
      </c>
      <c r="U517" s="56" t="s">
        <v>45</v>
      </c>
      <c r="V517" s="55">
        <f>(MID(U517,8,4)-LEFT(U517,4))*12+RIGHT(U517,2)-MID(U517,5,2)+1</f>
        <v>15</v>
      </c>
    </row>
    <row r="518" ht="24.9" customHeight="1" spans="1:22">
      <c r="A518" s="12">
        <v>513</v>
      </c>
      <c r="B518" s="22"/>
      <c r="C518" s="20" t="s">
        <v>1643</v>
      </c>
      <c r="D518" s="20" t="s">
        <v>37</v>
      </c>
      <c r="E518" s="27" t="s">
        <v>1644</v>
      </c>
      <c r="F518" s="21" t="s">
        <v>1645</v>
      </c>
      <c r="G518" s="28" t="s">
        <v>40</v>
      </c>
      <c r="H518" s="26">
        <v>4253</v>
      </c>
      <c r="I518" s="48"/>
      <c r="J518" s="18">
        <f>H518*0.16</f>
        <v>680.48</v>
      </c>
      <c r="K518" s="48"/>
      <c r="L518" s="48"/>
      <c r="M518" s="39">
        <f>J518+K518+L518</f>
        <v>680.48</v>
      </c>
      <c r="N518" s="48"/>
      <c r="O518" s="48"/>
      <c r="P518" s="48"/>
      <c r="Q518" s="39"/>
      <c r="R518" s="39"/>
      <c r="S518" s="53">
        <v>1</v>
      </c>
      <c r="T518" s="18">
        <f>M518+Q518</f>
        <v>680.48</v>
      </c>
      <c r="U518" s="56" t="s">
        <v>149</v>
      </c>
      <c r="V518" s="55">
        <f>(MID(U518,8,4)-LEFT(U518,4))*12+RIGHT(U518,2)-MID(U518,5,2)+1</f>
        <v>14</v>
      </c>
    </row>
    <row r="519" ht="24.9" customHeight="1" spans="1:22">
      <c r="A519" s="12">
        <v>514</v>
      </c>
      <c r="B519" s="23"/>
      <c r="C519" s="20" t="s">
        <v>619</v>
      </c>
      <c r="D519" s="20" t="s">
        <v>37</v>
      </c>
      <c r="E519" s="27" t="s">
        <v>1646</v>
      </c>
      <c r="F519" s="21" t="s">
        <v>1647</v>
      </c>
      <c r="G519" s="28" t="s">
        <v>40</v>
      </c>
      <c r="H519" s="26">
        <v>4253</v>
      </c>
      <c r="I519" s="48"/>
      <c r="J519" s="18">
        <f>H519*0.16</f>
        <v>680.48</v>
      </c>
      <c r="K519" s="48"/>
      <c r="L519" s="48"/>
      <c r="M519" s="39">
        <f>J519+K519+L519</f>
        <v>680.48</v>
      </c>
      <c r="N519" s="48"/>
      <c r="O519" s="48"/>
      <c r="P519" s="48"/>
      <c r="Q519" s="39"/>
      <c r="R519" s="39"/>
      <c r="S519" s="53">
        <v>1</v>
      </c>
      <c r="T519" s="18">
        <f>M519+Q519</f>
        <v>680.48</v>
      </c>
      <c r="U519" s="56" t="s">
        <v>390</v>
      </c>
      <c r="V519" s="55">
        <f>(MID(U519,8,4)-LEFT(U519,4))*12+RIGHT(U519,2)-MID(U519,5,2)+1</f>
        <v>4</v>
      </c>
    </row>
    <row r="520" ht="24.9" customHeight="1" spans="1:22">
      <c r="A520" s="12">
        <v>515</v>
      </c>
      <c r="B520" s="104" t="s">
        <v>1648</v>
      </c>
      <c r="C520" s="20" t="s">
        <v>1649</v>
      </c>
      <c r="D520" s="20" t="s">
        <v>30</v>
      </c>
      <c r="E520" s="100" t="s">
        <v>1650</v>
      </c>
      <c r="F520" s="21" t="s">
        <v>1651</v>
      </c>
      <c r="G520" s="28" t="s">
        <v>40</v>
      </c>
      <c r="H520" s="26">
        <v>4253</v>
      </c>
      <c r="I520" s="48"/>
      <c r="J520" s="18">
        <f>H520*0.16</f>
        <v>680.48</v>
      </c>
      <c r="K520" s="48"/>
      <c r="L520" s="48"/>
      <c r="M520" s="39">
        <f>J520+K520+L520</f>
        <v>680.48</v>
      </c>
      <c r="N520" s="48"/>
      <c r="O520" s="48"/>
      <c r="P520" s="48"/>
      <c r="Q520" s="39"/>
      <c r="R520" s="39"/>
      <c r="S520" s="53">
        <v>1</v>
      </c>
      <c r="T520" s="18">
        <f>M520+Q520</f>
        <v>680.48</v>
      </c>
      <c r="U520" s="56" t="s">
        <v>149</v>
      </c>
      <c r="V520" s="55">
        <f>(MID(U520,8,4)-LEFT(U520,4))*12+RIGHT(U520,2)-MID(U520,5,2)+1</f>
        <v>14</v>
      </c>
    </row>
    <row r="521" ht="24.9" customHeight="1" spans="1:22">
      <c r="A521" s="12">
        <v>516</v>
      </c>
      <c r="B521" s="105"/>
      <c r="C521" s="20" t="s">
        <v>1652</v>
      </c>
      <c r="D521" s="20" t="s">
        <v>37</v>
      </c>
      <c r="E521" s="100" t="s">
        <v>1653</v>
      </c>
      <c r="F521" s="21" t="s">
        <v>1654</v>
      </c>
      <c r="G521" s="28" t="s">
        <v>40</v>
      </c>
      <c r="H521" s="26">
        <v>4253</v>
      </c>
      <c r="I521" s="48"/>
      <c r="J521" s="18">
        <f>H521*0.16</f>
        <v>680.48</v>
      </c>
      <c r="K521" s="48"/>
      <c r="L521" s="48"/>
      <c r="M521" s="39">
        <f>J521+K521+L521</f>
        <v>680.48</v>
      </c>
      <c r="N521" s="48"/>
      <c r="O521" s="48"/>
      <c r="P521" s="48"/>
      <c r="Q521" s="39"/>
      <c r="R521" s="39"/>
      <c r="S521" s="53">
        <v>1</v>
      </c>
      <c r="T521" s="18">
        <f>M521+Q521</f>
        <v>680.48</v>
      </c>
      <c r="U521" s="56" t="s">
        <v>209</v>
      </c>
      <c r="V521" s="55">
        <f>(MID(U521,8,4)-LEFT(U521,4))*12+RIGHT(U521,2)-MID(U521,5,2)+1-12</f>
        <v>15</v>
      </c>
    </row>
    <row r="522" ht="24.9" customHeight="1" spans="1:22">
      <c r="A522" s="12">
        <v>517</v>
      </c>
      <c r="B522" s="20" t="s">
        <v>1655</v>
      </c>
      <c r="C522" s="35" t="s">
        <v>1656</v>
      </c>
      <c r="D522" s="20" t="s">
        <v>30</v>
      </c>
      <c r="E522" s="27" t="s">
        <v>1657</v>
      </c>
      <c r="F522" s="63" t="s">
        <v>1658</v>
      </c>
      <c r="G522" s="28" t="s">
        <v>40</v>
      </c>
      <c r="H522" s="26">
        <v>4253</v>
      </c>
      <c r="I522" s="48"/>
      <c r="J522" s="18">
        <f>H522*0.16</f>
        <v>680.48</v>
      </c>
      <c r="K522" s="48"/>
      <c r="L522" s="48"/>
      <c r="M522" s="39">
        <f>J522+K522+L522</f>
        <v>680.48</v>
      </c>
      <c r="N522" s="48"/>
      <c r="O522" s="48"/>
      <c r="P522" s="48"/>
      <c r="Q522" s="39"/>
      <c r="R522" s="39"/>
      <c r="S522" s="53">
        <v>1</v>
      </c>
      <c r="T522" s="18">
        <f>M522+Q522</f>
        <v>680.48</v>
      </c>
      <c r="U522" s="56" t="s">
        <v>119</v>
      </c>
      <c r="V522" s="55">
        <f t="shared" ref="V522:V531" si="67">(MID(U522,8,4)-LEFT(U522,4))*12+RIGHT(U522,2)-MID(U522,5,2)+1</f>
        <v>12</v>
      </c>
    </row>
    <row r="523" ht="24.9" customHeight="1" spans="1:22">
      <c r="A523" s="12">
        <v>518</v>
      </c>
      <c r="B523" s="20"/>
      <c r="C523" s="35" t="s">
        <v>1659</v>
      </c>
      <c r="D523" s="20" t="s">
        <v>30</v>
      </c>
      <c r="E523" s="27" t="s">
        <v>1660</v>
      </c>
      <c r="F523" s="63" t="s">
        <v>1661</v>
      </c>
      <c r="G523" s="28" t="s">
        <v>40</v>
      </c>
      <c r="H523" s="26">
        <v>4253</v>
      </c>
      <c r="I523" s="48"/>
      <c r="J523" s="18">
        <f>H523*0.16</f>
        <v>680.48</v>
      </c>
      <c r="K523" s="48"/>
      <c r="L523" s="48"/>
      <c r="M523" s="39">
        <f>J523+K523+L523</f>
        <v>680.48</v>
      </c>
      <c r="N523" s="48"/>
      <c r="O523" s="48"/>
      <c r="P523" s="48"/>
      <c r="Q523" s="39"/>
      <c r="R523" s="39"/>
      <c r="S523" s="53">
        <v>1</v>
      </c>
      <c r="T523" s="18">
        <f>M523+Q523</f>
        <v>680.48</v>
      </c>
      <c r="U523" s="56" t="s">
        <v>119</v>
      </c>
      <c r="V523" s="55">
        <f>(MID(U523,8,4)-LEFT(U523,4))*12+RIGHT(U523,2)-MID(U523,5,2)+1</f>
        <v>12</v>
      </c>
    </row>
    <row r="524" ht="24.9" customHeight="1" spans="1:22">
      <c r="A524" s="12">
        <v>519</v>
      </c>
      <c r="B524" s="20"/>
      <c r="C524" s="35" t="s">
        <v>1662</v>
      </c>
      <c r="D524" s="20" t="s">
        <v>37</v>
      </c>
      <c r="E524" s="27" t="s">
        <v>1663</v>
      </c>
      <c r="F524" s="63" t="s">
        <v>1664</v>
      </c>
      <c r="G524" s="28" t="s">
        <v>40</v>
      </c>
      <c r="H524" s="26">
        <v>4253</v>
      </c>
      <c r="I524" s="48"/>
      <c r="J524" s="18">
        <f>H524*0.16</f>
        <v>680.48</v>
      </c>
      <c r="K524" s="48"/>
      <c r="L524" s="48"/>
      <c r="M524" s="39">
        <f>J524+K524+L524</f>
        <v>680.48</v>
      </c>
      <c r="N524" s="48"/>
      <c r="O524" s="48"/>
      <c r="P524" s="48"/>
      <c r="Q524" s="39"/>
      <c r="R524" s="39"/>
      <c r="S524" s="53">
        <v>1</v>
      </c>
      <c r="T524" s="18">
        <f>M524+Q524</f>
        <v>680.48</v>
      </c>
      <c r="U524" s="56" t="s">
        <v>41</v>
      </c>
      <c r="V524" s="55">
        <f>(MID(U524,8,4)-LEFT(U524,4))*12+RIGHT(U524,2)-MID(U524,5,2)+1</f>
        <v>23</v>
      </c>
    </row>
    <row r="525" ht="24.9" customHeight="1" spans="1:22">
      <c r="A525" s="12">
        <v>520</v>
      </c>
      <c r="B525" s="20"/>
      <c r="C525" s="35" t="s">
        <v>1665</v>
      </c>
      <c r="D525" s="20" t="s">
        <v>30</v>
      </c>
      <c r="E525" s="27" t="s">
        <v>1666</v>
      </c>
      <c r="F525" s="63" t="s">
        <v>1667</v>
      </c>
      <c r="G525" s="28" t="s">
        <v>40</v>
      </c>
      <c r="H525" s="26">
        <v>4253</v>
      </c>
      <c r="I525" s="48"/>
      <c r="J525" s="18">
        <f>H525*0.16</f>
        <v>680.48</v>
      </c>
      <c r="K525" s="48"/>
      <c r="L525" s="48"/>
      <c r="M525" s="39">
        <f>J525+K525+L525</f>
        <v>680.48</v>
      </c>
      <c r="N525" s="48"/>
      <c r="O525" s="48"/>
      <c r="P525" s="48"/>
      <c r="Q525" s="39"/>
      <c r="R525" s="39"/>
      <c r="S525" s="53">
        <v>1</v>
      </c>
      <c r="T525" s="18">
        <f>M525+Q525</f>
        <v>680.48</v>
      </c>
      <c r="U525" s="56" t="s">
        <v>41</v>
      </c>
      <c r="V525" s="55">
        <f>(MID(U525,8,4)-LEFT(U525,4))*12+RIGHT(U525,2)-MID(U525,5,2)+1</f>
        <v>23</v>
      </c>
    </row>
    <row r="526" ht="24.9" customHeight="1" spans="1:22">
      <c r="A526" s="12">
        <v>521</v>
      </c>
      <c r="B526" s="20"/>
      <c r="C526" s="35" t="s">
        <v>1668</v>
      </c>
      <c r="D526" s="20" t="s">
        <v>30</v>
      </c>
      <c r="E526" s="27" t="s">
        <v>1669</v>
      </c>
      <c r="F526" s="63" t="s">
        <v>1670</v>
      </c>
      <c r="G526" s="28" t="s">
        <v>40</v>
      </c>
      <c r="H526" s="26">
        <v>4253</v>
      </c>
      <c r="I526" s="48"/>
      <c r="J526" s="18">
        <f>H526*0.16</f>
        <v>680.48</v>
      </c>
      <c r="K526" s="48"/>
      <c r="L526" s="48"/>
      <c r="M526" s="39">
        <f>J526+K526+L526</f>
        <v>680.48</v>
      </c>
      <c r="N526" s="48"/>
      <c r="O526" s="48"/>
      <c r="P526" s="48"/>
      <c r="Q526" s="39"/>
      <c r="R526" s="39"/>
      <c r="S526" s="53">
        <v>1</v>
      </c>
      <c r="T526" s="18">
        <f>M526+Q526</f>
        <v>680.48</v>
      </c>
      <c r="U526" s="56" t="s">
        <v>41</v>
      </c>
      <c r="V526" s="55">
        <f>(MID(U526,8,4)-LEFT(U526,4))*12+RIGHT(U526,2)-MID(U526,5,2)+1</f>
        <v>23</v>
      </c>
    </row>
    <row r="527" ht="24.9" customHeight="1" spans="1:22">
      <c r="A527" s="12">
        <v>522</v>
      </c>
      <c r="B527" s="20"/>
      <c r="C527" s="35" t="s">
        <v>1671</v>
      </c>
      <c r="D527" s="20" t="s">
        <v>30</v>
      </c>
      <c r="E527" s="27" t="s">
        <v>1672</v>
      </c>
      <c r="F527" s="63" t="s">
        <v>1673</v>
      </c>
      <c r="G527" s="28" t="s">
        <v>40</v>
      </c>
      <c r="H527" s="26">
        <v>4253</v>
      </c>
      <c r="I527" s="48"/>
      <c r="J527" s="18">
        <f>H527*0.16</f>
        <v>680.48</v>
      </c>
      <c r="K527" s="48"/>
      <c r="L527" s="48"/>
      <c r="M527" s="39">
        <f>J527+K527+L527</f>
        <v>680.48</v>
      </c>
      <c r="N527" s="48"/>
      <c r="O527" s="48"/>
      <c r="P527" s="48"/>
      <c r="Q527" s="39"/>
      <c r="R527" s="39"/>
      <c r="S527" s="53">
        <v>1</v>
      </c>
      <c r="T527" s="18">
        <f>M527+Q527</f>
        <v>680.48</v>
      </c>
      <c r="U527" s="56" t="s">
        <v>41</v>
      </c>
      <c r="V527" s="55">
        <f>(MID(U527,8,4)-LEFT(U527,4))*12+RIGHT(U527,2)-MID(U527,5,2)+1</f>
        <v>23</v>
      </c>
    </row>
    <row r="528" ht="24.9" customHeight="1" spans="1:22">
      <c r="A528" s="12">
        <v>523</v>
      </c>
      <c r="B528" s="20"/>
      <c r="C528" s="35" t="s">
        <v>1674</v>
      </c>
      <c r="D528" s="20" t="s">
        <v>37</v>
      </c>
      <c r="E528" s="27" t="s">
        <v>1675</v>
      </c>
      <c r="F528" s="63" t="s">
        <v>1676</v>
      </c>
      <c r="G528" s="28" t="s">
        <v>40</v>
      </c>
      <c r="H528" s="26">
        <v>4253</v>
      </c>
      <c r="I528" s="48"/>
      <c r="J528" s="18">
        <f>H528*0.16</f>
        <v>680.48</v>
      </c>
      <c r="K528" s="48"/>
      <c r="L528" s="48"/>
      <c r="M528" s="39">
        <f>J528+K528+L528</f>
        <v>680.48</v>
      </c>
      <c r="N528" s="48"/>
      <c r="O528" s="48"/>
      <c r="P528" s="48"/>
      <c r="Q528" s="39"/>
      <c r="R528" s="39"/>
      <c r="S528" s="53">
        <v>1</v>
      </c>
      <c r="T528" s="18">
        <f>M528+Q528</f>
        <v>680.48</v>
      </c>
      <c r="U528" s="56" t="s">
        <v>41</v>
      </c>
      <c r="V528" s="55">
        <f>(MID(U528,8,4)-LEFT(U528,4))*12+RIGHT(U528,2)-MID(U528,5,2)+1</f>
        <v>23</v>
      </c>
    </row>
    <row r="529" ht="24.9" customHeight="1" spans="1:22">
      <c r="A529" s="12">
        <v>524</v>
      </c>
      <c r="B529" s="20"/>
      <c r="C529" s="35" t="s">
        <v>1677</v>
      </c>
      <c r="D529" s="20" t="s">
        <v>30</v>
      </c>
      <c r="E529" s="27" t="s">
        <v>1678</v>
      </c>
      <c r="F529" s="63" t="s">
        <v>1679</v>
      </c>
      <c r="G529" s="28" t="s">
        <v>40</v>
      </c>
      <c r="H529" s="26">
        <v>4253</v>
      </c>
      <c r="I529" s="48"/>
      <c r="J529" s="18">
        <f>H529*0.16</f>
        <v>680.48</v>
      </c>
      <c r="K529" s="48"/>
      <c r="L529" s="48"/>
      <c r="M529" s="39">
        <f>J529+K529+L529</f>
        <v>680.48</v>
      </c>
      <c r="N529" s="48"/>
      <c r="O529" s="48"/>
      <c r="P529" s="48"/>
      <c r="Q529" s="39"/>
      <c r="R529" s="39"/>
      <c r="S529" s="53">
        <v>1</v>
      </c>
      <c r="T529" s="18">
        <f>M529+Q529</f>
        <v>680.48</v>
      </c>
      <c r="U529" s="56" t="s">
        <v>41</v>
      </c>
      <c r="V529" s="55">
        <f>(MID(U529,8,4)-LEFT(U529,4))*12+RIGHT(U529,2)-MID(U529,5,2)+1</f>
        <v>23</v>
      </c>
    </row>
    <row r="530" ht="24.9" customHeight="1" spans="1:22">
      <c r="A530" s="12">
        <v>525</v>
      </c>
      <c r="B530" s="20"/>
      <c r="C530" s="35" t="s">
        <v>1680</v>
      </c>
      <c r="D530" s="20" t="s">
        <v>37</v>
      </c>
      <c r="E530" s="27" t="s">
        <v>1681</v>
      </c>
      <c r="F530" s="63" t="s">
        <v>1682</v>
      </c>
      <c r="G530" s="28" t="s">
        <v>40</v>
      </c>
      <c r="H530" s="25">
        <v>4253</v>
      </c>
      <c r="I530" s="48"/>
      <c r="J530" s="18">
        <f>H530*0.16</f>
        <v>680.48</v>
      </c>
      <c r="K530" s="48"/>
      <c r="L530" s="48"/>
      <c r="M530" s="39">
        <f>J530+K530+L530</f>
        <v>680.48</v>
      </c>
      <c r="N530" s="48"/>
      <c r="O530" s="48"/>
      <c r="P530" s="48"/>
      <c r="Q530" s="39"/>
      <c r="R530" s="39"/>
      <c r="S530" s="53">
        <v>1</v>
      </c>
      <c r="T530" s="18">
        <f>M530+Q530</f>
        <v>680.48</v>
      </c>
      <c r="U530" s="56" t="s">
        <v>390</v>
      </c>
      <c r="V530" s="55">
        <f>(MID(U530,8,4)-LEFT(U530,4))*12+RIGHT(U530,2)-MID(U530,5,2)+1</f>
        <v>4</v>
      </c>
    </row>
    <row r="531" ht="24.9" customHeight="1" spans="1:22">
      <c r="A531" s="12">
        <v>526</v>
      </c>
      <c r="B531" s="20"/>
      <c r="C531" s="35" t="s">
        <v>1683</v>
      </c>
      <c r="D531" s="20" t="s">
        <v>37</v>
      </c>
      <c r="E531" s="27" t="s">
        <v>1684</v>
      </c>
      <c r="F531" s="63" t="s">
        <v>1685</v>
      </c>
      <c r="G531" s="28" t="s">
        <v>40</v>
      </c>
      <c r="H531" s="25">
        <v>4253</v>
      </c>
      <c r="I531" s="48"/>
      <c r="J531" s="18">
        <f>H531*0.16</f>
        <v>680.48</v>
      </c>
      <c r="K531" s="48"/>
      <c r="L531" s="48"/>
      <c r="M531" s="39">
        <f>J531+K531+L531</f>
        <v>680.48</v>
      </c>
      <c r="N531" s="48"/>
      <c r="O531" s="48"/>
      <c r="P531" s="48"/>
      <c r="Q531" s="39"/>
      <c r="R531" s="39"/>
      <c r="S531" s="53">
        <v>1</v>
      </c>
      <c r="T531" s="18">
        <f>M531+Q531</f>
        <v>680.48</v>
      </c>
      <c r="U531" s="56" t="s">
        <v>56</v>
      </c>
      <c r="V531" s="55">
        <f>(MID(U531,8,4)-LEFT(U531,4))*12+RIGHT(U531,2)-MID(U531,5,2)+1</f>
        <v>2</v>
      </c>
    </row>
    <row r="532" ht="24.9" customHeight="1" spans="1:22">
      <c r="A532" s="12">
        <v>527</v>
      </c>
      <c r="B532" s="20"/>
      <c r="C532" s="35" t="s">
        <v>1686</v>
      </c>
      <c r="D532" s="20" t="s">
        <v>37</v>
      </c>
      <c r="E532" s="27" t="s">
        <v>1687</v>
      </c>
      <c r="F532" s="63" t="s">
        <v>1688</v>
      </c>
      <c r="G532" s="28" t="s">
        <v>40</v>
      </c>
      <c r="H532" s="26">
        <v>4253</v>
      </c>
      <c r="I532" s="48"/>
      <c r="J532" s="18">
        <f>H532*0.16</f>
        <v>680.48</v>
      </c>
      <c r="K532" s="48"/>
      <c r="L532" s="48"/>
      <c r="M532" s="39">
        <f>J532+K532+L532</f>
        <v>680.48</v>
      </c>
      <c r="N532" s="48"/>
      <c r="O532" s="48"/>
      <c r="P532" s="48"/>
      <c r="Q532" s="39"/>
      <c r="R532" s="39"/>
      <c r="S532" s="53">
        <v>1</v>
      </c>
      <c r="T532" s="18">
        <f>M532+Q532</f>
        <v>680.48</v>
      </c>
      <c r="U532" s="56" t="s">
        <v>239</v>
      </c>
      <c r="V532" s="55">
        <v>1</v>
      </c>
    </row>
    <row r="533" ht="24.9" customHeight="1" spans="1:22">
      <c r="A533" s="12">
        <v>528</v>
      </c>
      <c r="B533" s="106" t="s">
        <v>1689</v>
      </c>
      <c r="C533" s="20" t="s">
        <v>1690</v>
      </c>
      <c r="D533" s="20" t="s">
        <v>37</v>
      </c>
      <c r="E533" s="100" t="s">
        <v>1691</v>
      </c>
      <c r="F533" s="107" t="s">
        <v>1692</v>
      </c>
      <c r="G533" s="28" t="s">
        <v>40</v>
      </c>
      <c r="H533" s="26">
        <v>4253</v>
      </c>
      <c r="I533" s="48"/>
      <c r="J533" s="18">
        <f>H533*0.16</f>
        <v>680.48</v>
      </c>
      <c r="K533" s="48"/>
      <c r="L533" s="48"/>
      <c r="M533" s="39">
        <f>J533+K533+L533</f>
        <v>680.48</v>
      </c>
      <c r="N533" s="48"/>
      <c r="O533" s="48"/>
      <c r="P533" s="48"/>
      <c r="Q533" s="39"/>
      <c r="R533" s="39"/>
      <c r="S533" s="53">
        <v>1</v>
      </c>
      <c r="T533" s="18">
        <f>M533+Q533</f>
        <v>680.48</v>
      </c>
      <c r="U533" s="56" t="s">
        <v>318</v>
      </c>
      <c r="V533" s="55">
        <f>(MID(U533,8,4)-LEFT(U533,4))*12+RIGHT(U533,2)-MID(U533,5,2)+1-4</f>
        <v>9</v>
      </c>
    </row>
    <row r="534" ht="24.9" customHeight="1" spans="1:22">
      <c r="A534" s="12">
        <v>529</v>
      </c>
      <c r="B534" s="108" t="s">
        <v>1693</v>
      </c>
      <c r="C534" s="20" t="s">
        <v>1694</v>
      </c>
      <c r="D534" s="99" t="s">
        <v>37</v>
      </c>
      <c r="E534" s="100" t="s">
        <v>1695</v>
      </c>
      <c r="F534" s="63" t="s">
        <v>1696</v>
      </c>
      <c r="G534" s="28" t="s">
        <v>40</v>
      </c>
      <c r="H534" s="26">
        <v>4253</v>
      </c>
      <c r="I534" s="48"/>
      <c r="J534" s="18">
        <f>H534*0.16</f>
        <v>680.48</v>
      </c>
      <c r="K534" s="48"/>
      <c r="L534" s="48"/>
      <c r="M534" s="39">
        <f>J534+K534+L534</f>
        <v>680.48</v>
      </c>
      <c r="N534" s="48"/>
      <c r="O534" s="48"/>
      <c r="P534" s="48"/>
      <c r="Q534" s="39"/>
      <c r="R534" s="39"/>
      <c r="S534" s="53">
        <v>1</v>
      </c>
      <c r="T534" s="18">
        <f>M534+Q534</f>
        <v>680.48</v>
      </c>
      <c r="U534" s="56" t="s">
        <v>202</v>
      </c>
      <c r="V534" s="55">
        <f>(MID(U534,8,4)-LEFT(U534,4))*12+RIGHT(U534,2)-MID(U534,5,2)+1-17</f>
        <v>13</v>
      </c>
    </row>
    <row r="535" ht="24.9" customHeight="1" spans="1:22">
      <c r="A535" s="12">
        <v>530</v>
      </c>
      <c r="B535" s="47"/>
      <c r="C535" s="20" t="s">
        <v>1697</v>
      </c>
      <c r="D535" s="17" t="s">
        <v>30</v>
      </c>
      <c r="E535" s="100" t="s">
        <v>1698</v>
      </c>
      <c r="F535" s="63" t="s">
        <v>1699</v>
      </c>
      <c r="G535" s="28" t="s">
        <v>40</v>
      </c>
      <c r="H535" s="26">
        <v>4253</v>
      </c>
      <c r="I535" s="48"/>
      <c r="J535" s="18">
        <f>H535*0.16</f>
        <v>680.48</v>
      </c>
      <c r="K535" s="48"/>
      <c r="L535" s="48"/>
      <c r="M535" s="39">
        <f>J535+K535+L535</f>
        <v>680.48</v>
      </c>
      <c r="N535" s="48"/>
      <c r="O535" s="48"/>
      <c r="P535" s="48"/>
      <c r="Q535" s="39"/>
      <c r="R535" s="39"/>
      <c r="S535" s="53">
        <v>1</v>
      </c>
      <c r="T535" s="18">
        <f>M535+Q535</f>
        <v>680.48</v>
      </c>
      <c r="U535" s="56" t="s">
        <v>202</v>
      </c>
      <c r="V535" s="55">
        <f>(MID(U535,8,4)-LEFT(U535,4))*12+RIGHT(U535,2)-MID(U535,5,2)+1-17</f>
        <v>13</v>
      </c>
    </row>
    <row r="536" ht="24.9" customHeight="1" spans="1:22">
      <c r="A536" s="12">
        <v>531</v>
      </c>
      <c r="B536" s="20" t="s">
        <v>1700</v>
      </c>
      <c r="C536" s="35" t="s">
        <v>1701</v>
      </c>
      <c r="D536" s="20" t="s">
        <v>30</v>
      </c>
      <c r="E536" s="27" t="s">
        <v>1702</v>
      </c>
      <c r="F536" s="63" t="s">
        <v>1703</v>
      </c>
      <c r="G536" s="28" t="s">
        <v>40</v>
      </c>
      <c r="H536" s="26">
        <v>4253</v>
      </c>
      <c r="I536" s="48"/>
      <c r="J536" s="18">
        <f>H536*0.16</f>
        <v>680.48</v>
      </c>
      <c r="K536" s="48"/>
      <c r="L536" s="48"/>
      <c r="M536" s="39">
        <f>J536+K536+L536</f>
        <v>680.48</v>
      </c>
      <c r="N536" s="48"/>
      <c r="O536" s="48"/>
      <c r="P536" s="48"/>
      <c r="Q536" s="39"/>
      <c r="R536" s="39"/>
      <c r="S536" s="53">
        <v>1</v>
      </c>
      <c r="T536" s="18">
        <f>M536+Q536</f>
        <v>680.48</v>
      </c>
      <c r="U536" s="56" t="s">
        <v>190</v>
      </c>
      <c r="V536" s="55">
        <f t="shared" ref="V536:V559" si="68">(MID(U536,8,4)-LEFT(U536,4))*12+RIGHT(U536,2)-MID(U536,5,2)+1</f>
        <v>11</v>
      </c>
    </row>
    <row r="537" ht="24.9" customHeight="1" spans="1:22">
      <c r="A537" s="12">
        <v>532</v>
      </c>
      <c r="B537" s="20"/>
      <c r="C537" s="35" t="s">
        <v>1704</v>
      </c>
      <c r="D537" s="20" t="s">
        <v>30</v>
      </c>
      <c r="E537" s="27" t="s">
        <v>1705</v>
      </c>
      <c r="F537" s="63" t="s">
        <v>1706</v>
      </c>
      <c r="G537" s="28" t="s">
        <v>40</v>
      </c>
      <c r="H537" s="26">
        <v>4253</v>
      </c>
      <c r="I537" s="48"/>
      <c r="J537" s="18">
        <f>H537*0.16</f>
        <v>680.48</v>
      </c>
      <c r="K537" s="48"/>
      <c r="L537" s="48"/>
      <c r="M537" s="39">
        <f>J537+K537+L537</f>
        <v>680.48</v>
      </c>
      <c r="N537" s="48"/>
      <c r="O537" s="48"/>
      <c r="P537" s="48"/>
      <c r="Q537" s="39"/>
      <c r="R537" s="39"/>
      <c r="S537" s="53">
        <v>1</v>
      </c>
      <c r="T537" s="18">
        <f>M537+Q537</f>
        <v>680.48</v>
      </c>
      <c r="U537" s="56" t="s">
        <v>190</v>
      </c>
      <c r="V537" s="55">
        <f>(MID(U537,8,4)-LEFT(U537,4))*12+RIGHT(U537,2)-MID(U537,5,2)+1</f>
        <v>11</v>
      </c>
    </row>
    <row r="538" ht="24.9" customHeight="1" spans="1:22">
      <c r="A538" s="12">
        <v>533</v>
      </c>
      <c r="B538" s="20"/>
      <c r="C538" s="35" t="s">
        <v>1707</v>
      </c>
      <c r="D538" s="20" t="s">
        <v>30</v>
      </c>
      <c r="E538" s="27" t="s">
        <v>1708</v>
      </c>
      <c r="F538" s="63" t="s">
        <v>1709</v>
      </c>
      <c r="G538" s="28" t="s">
        <v>40</v>
      </c>
      <c r="H538" s="26">
        <v>4253</v>
      </c>
      <c r="I538" s="48"/>
      <c r="J538" s="18">
        <f>H538*0.16</f>
        <v>680.48</v>
      </c>
      <c r="K538" s="48"/>
      <c r="L538" s="48"/>
      <c r="M538" s="39">
        <f>J538+K538+L538</f>
        <v>680.48</v>
      </c>
      <c r="N538" s="48"/>
      <c r="O538" s="48"/>
      <c r="P538" s="48"/>
      <c r="Q538" s="39"/>
      <c r="R538" s="39"/>
      <c r="S538" s="53">
        <v>1</v>
      </c>
      <c r="T538" s="18">
        <f>M538+Q538</f>
        <v>680.48</v>
      </c>
      <c r="U538" s="56" t="s">
        <v>190</v>
      </c>
      <c r="V538" s="55">
        <f>(MID(U538,8,4)-LEFT(U538,4))*12+RIGHT(U538,2)-MID(U538,5,2)+1</f>
        <v>11</v>
      </c>
    </row>
    <row r="539" ht="24.9" customHeight="1" spans="1:22">
      <c r="A539" s="12">
        <v>534</v>
      </c>
      <c r="B539" s="20"/>
      <c r="C539" s="35" t="s">
        <v>1710</v>
      </c>
      <c r="D539" s="35" t="s">
        <v>30</v>
      </c>
      <c r="E539" s="27" t="s">
        <v>1711</v>
      </c>
      <c r="F539" s="63" t="s">
        <v>1712</v>
      </c>
      <c r="G539" s="28" t="s">
        <v>40</v>
      </c>
      <c r="H539" s="26">
        <v>4253</v>
      </c>
      <c r="I539" s="48"/>
      <c r="J539" s="18">
        <f>H539*0.16</f>
        <v>680.48</v>
      </c>
      <c r="K539" s="48"/>
      <c r="L539" s="48"/>
      <c r="M539" s="39">
        <f>J539+K539+L539</f>
        <v>680.48</v>
      </c>
      <c r="N539" s="48"/>
      <c r="O539" s="48"/>
      <c r="P539" s="48"/>
      <c r="Q539" s="39"/>
      <c r="R539" s="39"/>
      <c r="S539" s="53">
        <v>1</v>
      </c>
      <c r="T539" s="18">
        <f>M539+Q539</f>
        <v>680.48</v>
      </c>
      <c r="U539" s="56" t="s">
        <v>229</v>
      </c>
      <c r="V539" s="55">
        <f>(MID(U539,8,4)-LEFT(U539,4))*12+RIGHT(U539,2)-MID(U539,5,2)+1</f>
        <v>3</v>
      </c>
    </row>
    <row r="540" ht="24.9" customHeight="1" spans="1:22">
      <c r="A540" s="12">
        <v>535</v>
      </c>
      <c r="B540" s="109" t="s">
        <v>1713</v>
      </c>
      <c r="C540" s="20" t="s">
        <v>1714</v>
      </c>
      <c r="D540" s="20" t="s">
        <v>37</v>
      </c>
      <c r="E540" s="100" t="s">
        <v>1715</v>
      </c>
      <c r="F540" s="63" t="s">
        <v>1716</v>
      </c>
      <c r="G540" s="28" t="s">
        <v>40</v>
      </c>
      <c r="H540" s="26">
        <v>5500</v>
      </c>
      <c r="I540" s="48"/>
      <c r="J540" s="18">
        <f>H540*0.16</f>
        <v>880</v>
      </c>
      <c r="K540" s="48"/>
      <c r="L540" s="48"/>
      <c r="M540" s="39">
        <f>J540+K540+L540</f>
        <v>880</v>
      </c>
      <c r="N540" s="48"/>
      <c r="O540" s="48"/>
      <c r="P540" s="48"/>
      <c r="Q540" s="39"/>
      <c r="R540" s="39"/>
      <c r="S540" s="53">
        <v>1</v>
      </c>
      <c r="T540" s="18">
        <f>M540+Q540</f>
        <v>880</v>
      </c>
      <c r="U540" s="56" t="s">
        <v>383</v>
      </c>
      <c r="V540" s="55">
        <f>(MID(U540,8,4)-LEFT(U540,4))*12+RIGHT(U540,2)-MID(U540,5,2)+1</f>
        <v>9</v>
      </c>
    </row>
    <row r="541" ht="24.9" customHeight="1" spans="1:22">
      <c r="A541" s="12">
        <v>536</v>
      </c>
      <c r="B541" s="109"/>
      <c r="C541" s="20" t="s">
        <v>1717</v>
      </c>
      <c r="D541" s="20" t="s">
        <v>30</v>
      </c>
      <c r="E541" s="100" t="s">
        <v>1718</v>
      </c>
      <c r="F541" s="63" t="s">
        <v>1719</v>
      </c>
      <c r="G541" s="28" t="s">
        <v>40</v>
      </c>
      <c r="H541" s="26">
        <v>5500</v>
      </c>
      <c r="I541" s="48"/>
      <c r="J541" s="18">
        <f>H541*0.16</f>
        <v>880</v>
      </c>
      <c r="K541" s="48"/>
      <c r="L541" s="48"/>
      <c r="M541" s="39">
        <f>J541+K541+L541</f>
        <v>880</v>
      </c>
      <c r="N541" s="48"/>
      <c r="O541" s="48"/>
      <c r="P541" s="48"/>
      <c r="Q541" s="39"/>
      <c r="R541" s="39"/>
      <c r="S541" s="53">
        <v>1</v>
      </c>
      <c r="T541" s="18">
        <f>M541+Q541</f>
        <v>880</v>
      </c>
      <c r="U541" s="56" t="s">
        <v>383</v>
      </c>
      <c r="V541" s="55">
        <f>(MID(U541,8,4)-LEFT(U541,4))*12+RIGHT(U541,2)-MID(U541,5,2)+1</f>
        <v>9</v>
      </c>
    </row>
    <row r="542" ht="24.9" customHeight="1" spans="1:22">
      <c r="A542" s="12">
        <v>537</v>
      </c>
      <c r="B542" s="109"/>
      <c r="C542" s="20" t="s">
        <v>1720</v>
      </c>
      <c r="D542" s="20" t="s">
        <v>37</v>
      </c>
      <c r="E542" s="100" t="s">
        <v>1721</v>
      </c>
      <c r="F542" s="63" t="s">
        <v>1722</v>
      </c>
      <c r="G542" s="28" t="s">
        <v>40</v>
      </c>
      <c r="H542" s="26">
        <v>5500</v>
      </c>
      <c r="I542" s="48"/>
      <c r="J542" s="18">
        <f>H542*0.16</f>
        <v>880</v>
      </c>
      <c r="K542" s="48"/>
      <c r="L542" s="48"/>
      <c r="M542" s="39">
        <f>J542+K542+L542</f>
        <v>880</v>
      </c>
      <c r="N542" s="48"/>
      <c r="O542" s="48"/>
      <c r="P542" s="48"/>
      <c r="Q542" s="39"/>
      <c r="R542" s="39"/>
      <c r="S542" s="53">
        <v>1</v>
      </c>
      <c r="T542" s="18">
        <f>M542+Q542</f>
        <v>880</v>
      </c>
      <c r="U542" s="56" t="s">
        <v>383</v>
      </c>
      <c r="V542" s="55">
        <f>(MID(U542,8,4)-LEFT(U542,4))*12+RIGHT(U542,2)-MID(U542,5,2)+1</f>
        <v>9</v>
      </c>
    </row>
    <row r="543" ht="24.9" customHeight="1" spans="1:22">
      <c r="A543" s="12">
        <v>538</v>
      </c>
      <c r="B543" s="109"/>
      <c r="C543" s="20" t="s">
        <v>1723</v>
      </c>
      <c r="D543" s="20" t="s">
        <v>37</v>
      </c>
      <c r="E543" s="100" t="s">
        <v>1724</v>
      </c>
      <c r="F543" s="63" t="s">
        <v>1725</v>
      </c>
      <c r="G543" s="28" t="s">
        <v>40</v>
      </c>
      <c r="H543" s="26">
        <v>5500</v>
      </c>
      <c r="I543" s="48"/>
      <c r="J543" s="18">
        <f>H543*0.16</f>
        <v>880</v>
      </c>
      <c r="K543" s="48"/>
      <c r="L543" s="48"/>
      <c r="M543" s="39">
        <f>J543+K543+L543</f>
        <v>880</v>
      </c>
      <c r="N543" s="48"/>
      <c r="O543" s="48"/>
      <c r="P543" s="48"/>
      <c r="Q543" s="39"/>
      <c r="R543" s="39"/>
      <c r="S543" s="53">
        <v>1</v>
      </c>
      <c r="T543" s="18">
        <f>M543+Q543</f>
        <v>880</v>
      </c>
      <c r="U543" s="56" t="s">
        <v>383</v>
      </c>
      <c r="V543" s="55">
        <f>(MID(U543,8,4)-LEFT(U543,4))*12+RIGHT(U543,2)-MID(U543,5,2)+1</f>
        <v>9</v>
      </c>
    </row>
    <row r="544" ht="24.9" customHeight="1" spans="1:22">
      <c r="A544" s="12">
        <v>539</v>
      </c>
      <c r="B544" s="109"/>
      <c r="C544" s="20" t="s">
        <v>1726</v>
      </c>
      <c r="D544" s="20" t="s">
        <v>30</v>
      </c>
      <c r="E544" s="100" t="s">
        <v>1727</v>
      </c>
      <c r="F544" s="63" t="s">
        <v>1728</v>
      </c>
      <c r="G544" s="28" t="s">
        <v>40</v>
      </c>
      <c r="H544" s="26">
        <v>5500</v>
      </c>
      <c r="I544" s="48"/>
      <c r="J544" s="18">
        <f>H544*0.16</f>
        <v>880</v>
      </c>
      <c r="K544" s="48"/>
      <c r="L544" s="48"/>
      <c r="M544" s="39">
        <f>J544+K544+L544</f>
        <v>880</v>
      </c>
      <c r="N544" s="48"/>
      <c r="O544" s="48"/>
      <c r="P544" s="48"/>
      <c r="Q544" s="39"/>
      <c r="R544" s="39"/>
      <c r="S544" s="53">
        <v>1</v>
      </c>
      <c r="T544" s="18">
        <f>M544+Q544</f>
        <v>880</v>
      </c>
      <c r="U544" s="56" t="s">
        <v>56</v>
      </c>
      <c r="V544" s="55">
        <f>(MID(U544,8,4)-LEFT(U544,4))*12+RIGHT(U544,2)-MID(U544,5,2)+1</f>
        <v>2</v>
      </c>
    </row>
    <row r="545" ht="24.9" customHeight="1" spans="1:22">
      <c r="A545" s="12">
        <v>540</v>
      </c>
      <c r="B545" s="19" t="s">
        <v>1729</v>
      </c>
      <c r="C545" s="35" t="s">
        <v>1730</v>
      </c>
      <c r="D545" s="20" t="s">
        <v>37</v>
      </c>
      <c r="E545" s="100" t="s">
        <v>442</v>
      </c>
      <c r="F545" s="21" t="s">
        <v>1731</v>
      </c>
      <c r="G545" s="28" t="s">
        <v>40</v>
      </c>
      <c r="H545" s="26">
        <v>4253</v>
      </c>
      <c r="I545" s="48"/>
      <c r="J545" s="18">
        <f>H545*0.16</f>
        <v>680.48</v>
      </c>
      <c r="K545" s="48"/>
      <c r="L545" s="48"/>
      <c r="M545" s="39">
        <f>J545+K545+L545</f>
        <v>680.48</v>
      </c>
      <c r="N545" s="48"/>
      <c r="O545" s="48"/>
      <c r="P545" s="48"/>
      <c r="Q545" s="39"/>
      <c r="R545" s="39"/>
      <c r="S545" s="53">
        <v>1</v>
      </c>
      <c r="T545" s="18">
        <f>M545+Q545</f>
        <v>680.48</v>
      </c>
      <c r="U545" s="56" t="s">
        <v>383</v>
      </c>
      <c r="V545" s="55">
        <f>(MID(U545,8,4)-LEFT(U545,4))*12+RIGHT(U545,2)-MID(U545,5,2)+1</f>
        <v>9</v>
      </c>
    </row>
    <row r="546" ht="24.9" customHeight="1" spans="1:22">
      <c r="A546" s="12">
        <v>541</v>
      </c>
      <c r="B546" s="22"/>
      <c r="C546" s="35" t="s">
        <v>1732</v>
      </c>
      <c r="D546" s="20" t="s">
        <v>37</v>
      </c>
      <c r="E546" s="100" t="s">
        <v>1084</v>
      </c>
      <c r="F546" s="21" t="s">
        <v>1733</v>
      </c>
      <c r="G546" s="28" t="s">
        <v>40</v>
      </c>
      <c r="H546" s="26">
        <v>4253</v>
      </c>
      <c r="I546" s="48"/>
      <c r="J546" s="18">
        <f>H546*0.16</f>
        <v>680.48</v>
      </c>
      <c r="K546" s="48"/>
      <c r="L546" s="48"/>
      <c r="M546" s="39">
        <f>J546+K546+L546</f>
        <v>680.48</v>
      </c>
      <c r="N546" s="48"/>
      <c r="O546" s="48"/>
      <c r="P546" s="48"/>
      <c r="Q546" s="39"/>
      <c r="R546" s="39"/>
      <c r="S546" s="53">
        <v>1</v>
      </c>
      <c r="T546" s="18">
        <f>M546+Q546</f>
        <v>680.48</v>
      </c>
      <c r="U546" s="56" t="s">
        <v>383</v>
      </c>
      <c r="V546" s="55">
        <f>(MID(U546,8,4)-LEFT(U546,4))*12+RIGHT(U546,2)-MID(U546,5,2)+1</f>
        <v>9</v>
      </c>
    </row>
    <row r="547" ht="24.9" customHeight="1" spans="1:22">
      <c r="A547" s="12">
        <v>542</v>
      </c>
      <c r="B547" s="22"/>
      <c r="C547" s="35" t="s">
        <v>1734</v>
      </c>
      <c r="D547" s="20" t="s">
        <v>37</v>
      </c>
      <c r="E547" s="100" t="s">
        <v>1735</v>
      </c>
      <c r="F547" s="21" t="s">
        <v>1736</v>
      </c>
      <c r="G547" s="28" t="s">
        <v>40</v>
      </c>
      <c r="H547" s="26">
        <v>4253</v>
      </c>
      <c r="I547" s="48"/>
      <c r="J547" s="18">
        <f>H547*0.16</f>
        <v>680.48</v>
      </c>
      <c r="K547" s="48"/>
      <c r="L547" s="48"/>
      <c r="M547" s="39">
        <f>J547+K547+L547</f>
        <v>680.48</v>
      </c>
      <c r="N547" s="48"/>
      <c r="O547" s="48"/>
      <c r="P547" s="48"/>
      <c r="Q547" s="39"/>
      <c r="R547" s="39"/>
      <c r="S547" s="53">
        <v>1</v>
      </c>
      <c r="T547" s="18">
        <f>M547+Q547</f>
        <v>680.48</v>
      </c>
      <c r="U547" s="56" t="s">
        <v>383</v>
      </c>
      <c r="V547" s="55">
        <f>(MID(U547,8,4)-LEFT(U547,4))*12+RIGHT(U547,2)-MID(U547,5,2)+1</f>
        <v>9</v>
      </c>
    </row>
    <row r="548" ht="24.9" customHeight="1" spans="1:22">
      <c r="A548" s="12">
        <v>543</v>
      </c>
      <c r="B548" s="22"/>
      <c r="C548" s="35" t="s">
        <v>1737</v>
      </c>
      <c r="D548" s="20" t="s">
        <v>30</v>
      </c>
      <c r="E548" s="100" t="s">
        <v>1738</v>
      </c>
      <c r="F548" s="21" t="s">
        <v>1739</v>
      </c>
      <c r="G548" s="28" t="s">
        <v>40</v>
      </c>
      <c r="H548" s="26">
        <v>4253</v>
      </c>
      <c r="I548" s="48"/>
      <c r="J548" s="18">
        <f>H548*0.16</f>
        <v>680.48</v>
      </c>
      <c r="K548" s="48"/>
      <c r="L548" s="48"/>
      <c r="M548" s="39">
        <f>J548+K548+L548</f>
        <v>680.48</v>
      </c>
      <c r="N548" s="48"/>
      <c r="O548" s="48"/>
      <c r="P548" s="48"/>
      <c r="Q548" s="39"/>
      <c r="R548" s="39"/>
      <c r="S548" s="53">
        <v>1</v>
      </c>
      <c r="T548" s="18">
        <f>M548+Q548</f>
        <v>680.48</v>
      </c>
      <c r="U548" s="56" t="s">
        <v>383</v>
      </c>
      <c r="V548" s="55">
        <f>(MID(U548,8,4)-LEFT(U548,4))*12+RIGHT(U548,2)-MID(U548,5,2)+1</f>
        <v>9</v>
      </c>
    </row>
    <row r="549" ht="24.9" customHeight="1" spans="1:22">
      <c r="A549" s="12">
        <v>544</v>
      </c>
      <c r="B549" s="22"/>
      <c r="C549" s="35" t="s">
        <v>1740</v>
      </c>
      <c r="D549" s="20" t="s">
        <v>30</v>
      </c>
      <c r="E549" s="100" t="s">
        <v>1741</v>
      </c>
      <c r="F549" s="21" t="s">
        <v>1742</v>
      </c>
      <c r="G549" s="28" t="s">
        <v>40</v>
      </c>
      <c r="H549" s="26">
        <v>4253</v>
      </c>
      <c r="I549" s="48"/>
      <c r="J549" s="18">
        <f>H549*0.16</f>
        <v>680.48</v>
      </c>
      <c r="K549" s="48"/>
      <c r="L549" s="48"/>
      <c r="M549" s="39">
        <f>J549+K549+L549</f>
        <v>680.48</v>
      </c>
      <c r="N549" s="48"/>
      <c r="O549" s="48"/>
      <c r="P549" s="48"/>
      <c r="Q549" s="39"/>
      <c r="R549" s="39"/>
      <c r="S549" s="53">
        <v>1</v>
      </c>
      <c r="T549" s="18">
        <f>M549+Q549</f>
        <v>680.48</v>
      </c>
      <c r="U549" s="56" t="s">
        <v>383</v>
      </c>
      <c r="V549" s="55">
        <f>(MID(U549,8,4)-LEFT(U549,4))*12+RIGHT(U549,2)-MID(U549,5,2)+1</f>
        <v>9</v>
      </c>
    </row>
    <row r="550" ht="24.9" customHeight="1" spans="1:22">
      <c r="A550" s="12">
        <v>545</v>
      </c>
      <c r="B550" s="22"/>
      <c r="C550" s="35" t="s">
        <v>1743</v>
      </c>
      <c r="D550" s="20" t="s">
        <v>30</v>
      </c>
      <c r="E550" s="110" t="s">
        <v>1744</v>
      </c>
      <c r="F550" s="21" t="s">
        <v>1745</v>
      </c>
      <c r="G550" s="28" t="s">
        <v>40</v>
      </c>
      <c r="H550" s="26">
        <v>4253</v>
      </c>
      <c r="I550" s="48"/>
      <c r="J550" s="18">
        <f>H550*0.16</f>
        <v>680.48</v>
      </c>
      <c r="K550" s="48"/>
      <c r="L550" s="48"/>
      <c r="M550" s="39">
        <f>J550+K550+L550</f>
        <v>680.48</v>
      </c>
      <c r="N550" s="48"/>
      <c r="O550" s="48"/>
      <c r="P550" s="48"/>
      <c r="Q550" s="39"/>
      <c r="R550" s="39"/>
      <c r="S550" s="53">
        <v>1</v>
      </c>
      <c r="T550" s="18">
        <f>M550+Q550</f>
        <v>680.48</v>
      </c>
      <c r="U550" s="56" t="s">
        <v>131</v>
      </c>
      <c r="V550" s="55">
        <f>(MID(U550,8,4)-LEFT(U550,4))*12+RIGHT(U550,2)-MID(U550,5,2)+1</f>
        <v>5</v>
      </c>
    </row>
    <row r="551" ht="24.9" customHeight="1" spans="1:22">
      <c r="A551" s="12">
        <v>546</v>
      </c>
      <c r="B551" s="22"/>
      <c r="C551" s="35" t="s">
        <v>1746</v>
      </c>
      <c r="D551" s="20" t="s">
        <v>30</v>
      </c>
      <c r="E551" s="110" t="s">
        <v>1747</v>
      </c>
      <c r="F551" s="21" t="s">
        <v>1748</v>
      </c>
      <c r="G551" s="28" t="s">
        <v>40</v>
      </c>
      <c r="H551" s="26">
        <v>4253</v>
      </c>
      <c r="I551" s="48"/>
      <c r="J551" s="18">
        <f>H551*0.16</f>
        <v>680.48</v>
      </c>
      <c r="K551" s="48"/>
      <c r="L551" s="48"/>
      <c r="M551" s="39">
        <f>J551+K551+L551</f>
        <v>680.48</v>
      </c>
      <c r="N551" s="48"/>
      <c r="O551" s="48"/>
      <c r="P551" s="48"/>
      <c r="Q551" s="39"/>
      <c r="R551" s="39"/>
      <c r="S551" s="53">
        <v>1</v>
      </c>
      <c r="T551" s="18">
        <f>M551+Q551</f>
        <v>680.48</v>
      </c>
      <c r="U551" s="56" t="s">
        <v>131</v>
      </c>
      <c r="V551" s="55">
        <f>(MID(U551,8,4)-LEFT(U551,4))*12+RIGHT(U551,2)-MID(U551,5,2)+1</f>
        <v>5</v>
      </c>
    </row>
    <row r="552" ht="24.9" customHeight="1" spans="1:22">
      <c r="A552" s="12">
        <v>547</v>
      </c>
      <c r="B552" s="22"/>
      <c r="C552" s="35" t="s">
        <v>1749</v>
      </c>
      <c r="D552" s="20" t="s">
        <v>37</v>
      </c>
      <c r="E552" s="110" t="s">
        <v>1750</v>
      </c>
      <c r="F552" s="21" t="s">
        <v>1751</v>
      </c>
      <c r="G552" s="28" t="s">
        <v>40</v>
      </c>
      <c r="H552" s="26">
        <v>4253</v>
      </c>
      <c r="I552" s="48"/>
      <c r="J552" s="18">
        <f>H552*0.16</f>
        <v>680.48</v>
      </c>
      <c r="K552" s="48"/>
      <c r="L552" s="48"/>
      <c r="M552" s="39">
        <f>J552+K552+L552</f>
        <v>680.48</v>
      </c>
      <c r="N552" s="48"/>
      <c r="O552" s="48"/>
      <c r="P552" s="48"/>
      <c r="Q552" s="39"/>
      <c r="R552" s="39"/>
      <c r="S552" s="53">
        <v>1</v>
      </c>
      <c r="T552" s="18">
        <f>M552+Q552</f>
        <v>680.48</v>
      </c>
      <c r="U552" s="56" t="s">
        <v>390</v>
      </c>
      <c r="V552" s="55">
        <f>(MID(U552,8,4)-LEFT(U552,4))*12+RIGHT(U552,2)-MID(U552,5,2)+1</f>
        <v>4</v>
      </c>
    </row>
    <row r="553" ht="24.9" customHeight="1" spans="1:22">
      <c r="A553" s="12">
        <v>548</v>
      </c>
      <c r="B553" s="22"/>
      <c r="C553" s="35" t="s">
        <v>1752</v>
      </c>
      <c r="D553" s="20" t="s">
        <v>37</v>
      </c>
      <c r="E553" s="110" t="s">
        <v>1753</v>
      </c>
      <c r="F553" s="21" t="s">
        <v>1754</v>
      </c>
      <c r="G553" s="28" t="s">
        <v>40</v>
      </c>
      <c r="H553" s="26">
        <v>4253</v>
      </c>
      <c r="I553" s="48"/>
      <c r="J553" s="18">
        <f>H553*0.16</f>
        <v>680.48</v>
      </c>
      <c r="K553" s="48"/>
      <c r="L553" s="48"/>
      <c r="M553" s="39">
        <f>J553+K553+L553</f>
        <v>680.48</v>
      </c>
      <c r="N553" s="48"/>
      <c r="O553" s="48"/>
      <c r="P553" s="48"/>
      <c r="Q553" s="39"/>
      <c r="R553" s="39"/>
      <c r="S553" s="53">
        <v>1</v>
      </c>
      <c r="T553" s="18">
        <f>M553+Q553</f>
        <v>680.48</v>
      </c>
      <c r="U553" s="56" t="s">
        <v>229</v>
      </c>
      <c r="V553" s="55">
        <f>(MID(U553,8,4)-LEFT(U553,4))*12+RIGHT(U553,2)-MID(U553,5,2)+1</f>
        <v>3</v>
      </c>
    </row>
    <row r="554" ht="24.9" customHeight="1" spans="1:22">
      <c r="A554" s="12">
        <v>549</v>
      </c>
      <c r="B554" s="22"/>
      <c r="C554" s="35" t="s">
        <v>1755</v>
      </c>
      <c r="D554" s="20" t="s">
        <v>37</v>
      </c>
      <c r="E554" s="110" t="s">
        <v>1756</v>
      </c>
      <c r="F554" s="21" t="s">
        <v>1757</v>
      </c>
      <c r="G554" s="28" t="s">
        <v>40</v>
      </c>
      <c r="H554" s="26">
        <v>4253</v>
      </c>
      <c r="I554" s="48"/>
      <c r="J554" s="18">
        <f>H554*0.16</f>
        <v>680.48</v>
      </c>
      <c r="K554" s="48"/>
      <c r="L554" s="48"/>
      <c r="M554" s="39">
        <f>J554+K554+L554</f>
        <v>680.48</v>
      </c>
      <c r="N554" s="48"/>
      <c r="O554" s="48"/>
      <c r="P554" s="48"/>
      <c r="Q554" s="39"/>
      <c r="R554" s="39"/>
      <c r="S554" s="53">
        <v>1</v>
      </c>
      <c r="T554" s="18">
        <f>M554+Q554</f>
        <v>680.48</v>
      </c>
      <c r="U554" s="56" t="s">
        <v>229</v>
      </c>
      <c r="V554" s="55">
        <f>(MID(U554,8,4)-LEFT(U554,4))*12+RIGHT(U554,2)-MID(U554,5,2)+1</f>
        <v>3</v>
      </c>
    </row>
    <row r="555" ht="24.9" customHeight="1" spans="1:22">
      <c r="A555" s="12">
        <v>550</v>
      </c>
      <c r="B555" s="22"/>
      <c r="C555" s="35" t="s">
        <v>1758</v>
      </c>
      <c r="D555" s="20" t="s">
        <v>30</v>
      </c>
      <c r="E555" s="110" t="s">
        <v>1759</v>
      </c>
      <c r="F555" s="21" t="s">
        <v>1760</v>
      </c>
      <c r="G555" s="28" t="s">
        <v>40</v>
      </c>
      <c r="H555" s="26">
        <v>4253</v>
      </c>
      <c r="I555" s="48"/>
      <c r="J555" s="18">
        <f>H555*0.16</f>
        <v>680.48</v>
      </c>
      <c r="K555" s="48"/>
      <c r="L555" s="48"/>
      <c r="M555" s="39">
        <f>J555+K555+L555</f>
        <v>680.48</v>
      </c>
      <c r="N555" s="48"/>
      <c r="O555" s="48"/>
      <c r="P555" s="48"/>
      <c r="Q555" s="39"/>
      <c r="R555" s="39"/>
      <c r="S555" s="53">
        <v>1</v>
      </c>
      <c r="T555" s="18">
        <f>M555+Q555</f>
        <v>680.48</v>
      </c>
      <c r="U555" s="56" t="s">
        <v>229</v>
      </c>
      <c r="V555" s="55">
        <f>(MID(U555,8,4)-LEFT(U555,4))*12+RIGHT(U555,2)-MID(U555,5,2)+1</f>
        <v>3</v>
      </c>
    </row>
    <row r="556" ht="24.9" customHeight="1" spans="1:22">
      <c r="A556" s="12">
        <v>551</v>
      </c>
      <c r="B556" s="22"/>
      <c r="C556" s="35" t="s">
        <v>1761</v>
      </c>
      <c r="D556" s="20" t="s">
        <v>37</v>
      </c>
      <c r="E556" s="110" t="s">
        <v>1762</v>
      </c>
      <c r="F556" s="21" t="s">
        <v>1763</v>
      </c>
      <c r="G556" s="28" t="s">
        <v>40</v>
      </c>
      <c r="H556" s="26">
        <v>4253</v>
      </c>
      <c r="I556" s="48"/>
      <c r="J556" s="18">
        <f>H556*0.16</f>
        <v>680.48</v>
      </c>
      <c r="K556" s="48"/>
      <c r="L556" s="48"/>
      <c r="M556" s="39">
        <f>J556+K556+L556</f>
        <v>680.48</v>
      </c>
      <c r="N556" s="48"/>
      <c r="O556" s="48"/>
      <c r="P556" s="48"/>
      <c r="Q556" s="39"/>
      <c r="R556" s="39"/>
      <c r="S556" s="53">
        <v>1</v>
      </c>
      <c r="T556" s="18">
        <f>M556+Q556</f>
        <v>680.48</v>
      </c>
      <c r="U556" s="56" t="s">
        <v>229</v>
      </c>
      <c r="V556" s="55">
        <f>(MID(U556,8,4)-LEFT(U556,4))*12+RIGHT(U556,2)-MID(U556,5,2)+1</f>
        <v>3</v>
      </c>
    </row>
    <row r="557" ht="24.9" customHeight="1" spans="1:22">
      <c r="A557" s="12">
        <v>552</v>
      </c>
      <c r="B557" s="22"/>
      <c r="C557" s="35" t="s">
        <v>1764</v>
      </c>
      <c r="D557" s="20" t="s">
        <v>30</v>
      </c>
      <c r="E557" s="110" t="s">
        <v>1765</v>
      </c>
      <c r="F557" s="21" t="s">
        <v>1766</v>
      </c>
      <c r="G557" s="28" t="s">
        <v>40</v>
      </c>
      <c r="H557" s="26">
        <v>4253</v>
      </c>
      <c r="I557" s="48"/>
      <c r="J557" s="18">
        <f>H557*0.16</f>
        <v>680.48</v>
      </c>
      <c r="K557" s="48"/>
      <c r="L557" s="48"/>
      <c r="M557" s="39">
        <f>J557+K557+L557</f>
        <v>680.48</v>
      </c>
      <c r="N557" s="48"/>
      <c r="O557" s="48"/>
      <c r="P557" s="48"/>
      <c r="Q557" s="39"/>
      <c r="R557" s="39"/>
      <c r="S557" s="53">
        <v>1</v>
      </c>
      <c r="T557" s="18">
        <f>M557+Q557</f>
        <v>680.48</v>
      </c>
      <c r="U557" s="56" t="s">
        <v>239</v>
      </c>
      <c r="V557" s="55">
        <f>(MID(U557,8,4)-LEFT(U557,4))*12+RIGHT(U557,2)-MID(U557,5,2)+1</f>
        <v>1</v>
      </c>
    </row>
    <row r="558" ht="24.9" customHeight="1" spans="1:22">
      <c r="A558" s="12">
        <v>553</v>
      </c>
      <c r="B558" s="22"/>
      <c r="C558" s="35" t="s">
        <v>1767</v>
      </c>
      <c r="D558" s="20" t="s">
        <v>30</v>
      </c>
      <c r="E558" s="110" t="s">
        <v>1768</v>
      </c>
      <c r="F558" s="21" t="s">
        <v>1769</v>
      </c>
      <c r="G558" s="28" t="s">
        <v>40</v>
      </c>
      <c r="H558" s="26">
        <v>4253</v>
      </c>
      <c r="I558" s="48"/>
      <c r="J558" s="18">
        <f>H558*0.16</f>
        <v>680.48</v>
      </c>
      <c r="K558" s="48"/>
      <c r="L558" s="48"/>
      <c r="M558" s="39">
        <f>J558+K558+L558</f>
        <v>680.48</v>
      </c>
      <c r="N558" s="48"/>
      <c r="O558" s="48"/>
      <c r="P558" s="48"/>
      <c r="Q558" s="39"/>
      <c r="R558" s="39"/>
      <c r="S558" s="53">
        <v>1</v>
      </c>
      <c r="T558" s="18">
        <f>M558+Q558</f>
        <v>680.48</v>
      </c>
      <c r="U558" s="56" t="s">
        <v>239</v>
      </c>
      <c r="V558" s="55">
        <f>(MID(U558,8,4)-LEFT(U558,4))*12+RIGHT(U558,2)-MID(U558,5,2)+1</f>
        <v>1</v>
      </c>
    </row>
    <row r="559" ht="24.9" customHeight="1" spans="1:22">
      <c r="A559" s="12">
        <v>554</v>
      </c>
      <c r="B559" s="22"/>
      <c r="C559" s="35" t="s">
        <v>1770</v>
      </c>
      <c r="D559" s="20" t="s">
        <v>37</v>
      </c>
      <c r="E559" s="110" t="s">
        <v>1771</v>
      </c>
      <c r="F559" s="21" t="s">
        <v>1772</v>
      </c>
      <c r="G559" s="28" t="s">
        <v>40</v>
      </c>
      <c r="H559" s="26">
        <v>4253</v>
      </c>
      <c r="I559" s="48"/>
      <c r="J559" s="18">
        <f>H559*0.16</f>
        <v>680.48</v>
      </c>
      <c r="K559" s="48"/>
      <c r="L559" s="48"/>
      <c r="M559" s="39">
        <f>J559+K559+L559</f>
        <v>680.48</v>
      </c>
      <c r="N559" s="48"/>
      <c r="O559" s="48"/>
      <c r="P559" s="48"/>
      <c r="Q559" s="39"/>
      <c r="R559" s="39"/>
      <c r="S559" s="53">
        <v>1</v>
      </c>
      <c r="T559" s="18">
        <f>M559+Q559</f>
        <v>680.48</v>
      </c>
      <c r="U559" s="56" t="s">
        <v>239</v>
      </c>
      <c r="V559" s="55">
        <f>(MID(U559,8,4)-LEFT(U559,4))*12+RIGHT(U559,2)-MID(U559,5,2)+1</f>
        <v>1</v>
      </c>
    </row>
    <row r="560" ht="24.9" customHeight="1" spans="1:22">
      <c r="A560" s="12">
        <v>555</v>
      </c>
      <c r="B560" s="19" t="s">
        <v>1773</v>
      </c>
      <c r="C560" s="23" t="s">
        <v>1774</v>
      </c>
      <c r="D560" s="20" t="s">
        <v>37</v>
      </c>
      <c r="E560" s="110" t="s">
        <v>1775</v>
      </c>
      <c r="F560" s="32" t="s">
        <v>1776</v>
      </c>
      <c r="G560" s="28" t="s">
        <v>40</v>
      </c>
      <c r="H560" s="26">
        <v>4253</v>
      </c>
      <c r="I560" s="48"/>
      <c r="J560" s="18">
        <f>H560*0.16</f>
        <v>680.48</v>
      </c>
      <c r="K560" s="48"/>
      <c r="L560" s="48"/>
      <c r="M560" s="39">
        <f>J560+K560+L560</f>
        <v>680.48</v>
      </c>
      <c r="N560" s="48"/>
      <c r="O560" s="48"/>
      <c r="P560" s="48"/>
      <c r="Q560" s="39"/>
      <c r="R560" s="39"/>
      <c r="S560" s="53">
        <v>1</v>
      </c>
      <c r="T560" s="18">
        <f>M560+Q560</f>
        <v>680.48</v>
      </c>
      <c r="U560" s="56" t="s">
        <v>564</v>
      </c>
      <c r="V560" s="55">
        <f>(MID(U560,8,4)-LEFT(U560,4))*12+RIGHT(U560,2)-MID(U560,5,2)+1-7</f>
        <v>10</v>
      </c>
    </row>
    <row r="561" ht="24.9" customHeight="1" spans="1:22">
      <c r="A561" s="12">
        <v>556</v>
      </c>
      <c r="B561" s="23"/>
      <c r="C561" s="23" t="s">
        <v>1777</v>
      </c>
      <c r="D561" s="20" t="s">
        <v>37</v>
      </c>
      <c r="E561" s="110" t="s">
        <v>1778</v>
      </c>
      <c r="F561" s="32" t="s">
        <v>1779</v>
      </c>
      <c r="G561" s="28" t="s">
        <v>40</v>
      </c>
      <c r="H561" s="26">
        <v>4253</v>
      </c>
      <c r="I561" s="48"/>
      <c r="J561" s="18">
        <f>H561*0.16</f>
        <v>680.48</v>
      </c>
      <c r="K561" s="48"/>
      <c r="L561" s="48"/>
      <c r="M561" s="39">
        <f>J561+K561+L561</f>
        <v>680.48</v>
      </c>
      <c r="N561" s="48"/>
      <c r="O561" s="48"/>
      <c r="P561" s="48"/>
      <c r="Q561" s="39"/>
      <c r="R561" s="39"/>
      <c r="S561" s="53">
        <v>1</v>
      </c>
      <c r="T561" s="18">
        <f>M561+Q561</f>
        <v>680.48</v>
      </c>
      <c r="U561" s="56" t="s">
        <v>564</v>
      </c>
      <c r="V561" s="55">
        <f>(MID(U561,8,4)-LEFT(U561,4))*12+RIGHT(U561,2)-MID(U561,5,2)+1-7</f>
        <v>10</v>
      </c>
    </row>
    <row r="562" ht="24.9" customHeight="1" spans="1:22">
      <c r="A562" s="12">
        <v>557</v>
      </c>
      <c r="B562" s="22" t="s">
        <v>1780</v>
      </c>
      <c r="C562" s="35" t="s">
        <v>1781</v>
      </c>
      <c r="D562" s="20" t="s">
        <v>30</v>
      </c>
      <c r="E562" s="100" t="s">
        <v>1782</v>
      </c>
      <c r="F562" s="21" t="s">
        <v>1783</v>
      </c>
      <c r="G562" s="28" t="s">
        <v>40</v>
      </c>
      <c r="H562" s="26">
        <v>6000</v>
      </c>
      <c r="I562" s="48"/>
      <c r="J562" s="18">
        <f>H562*0.16</f>
        <v>960</v>
      </c>
      <c r="K562" s="48"/>
      <c r="L562" s="48"/>
      <c r="M562" s="39">
        <f>J562+K562+L562</f>
        <v>960</v>
      </c>
      <c r="N562" s="48"/>
      <c r="O562" s="48"/>
      <c r="P562" s="48"/>
      <c r="Q562" s="39"/>
      <c r="R562" s="39"/>
      <c r="S562" s="53">
        <v>1</v>
      </c>
      <c r="T562" s="18">
        <f>M562+Q562</f>
        <v>960</v>
      </c>
      <c r="U562" s="56" t="s">
        <v>318</v>
      </c>
      <c r="V562" s="55">
        <f t="shared" ref="V562:V578" si="69">(MID(U562,8,4)-LEFT(U562,4))*12+RIGHT(U562,2)-MID(U562,5,2)+1</f>
        <v>13</v>
      </c>
    </row>
    <row r="563" ht="24.9" customHeight="1" spans="1:22">
      <c r="A563" s="12">
        <v>558</v>
      </c>
      <c r="B563" s="22"/>
      <c r="C563" s="35" t="s">
        <v>1784</v>
      </c>
      <c r="D563" s="20" t="s">
        <v>37</v>
      </c>
      <c r="E563" s="27" t="s">
        <v>1785</v>
      </c>
      <c r="F563" s="21" t="s">
        <v>1786</v>
      </c>
      <c r="G563" s="28" t="s">
        <v>40</v>
      </c>
      <c r="H563" s="26">
        <v>6000</v>
      </c>
      <c r="I563" s="48"/>
      <c r="J563" s="18">
        <f>H563*0.16</f>
        <v>960</v>
      </c>
      <c r="K563" s="48"/>
      <c r="L563" s="48"/>
      <c r="M563" s="39">
        <f>J563+K563+L563</f>
        <v>960</v>
      </c>
      <c r="N563" s="48"/>
      <c r="O563" s="48"/>
      <c r="P563" s="48"/>
      <c r="Q563" s="39"/>
      <c r="R563" s="39"/>
      <c r="S563" s="53">
        <v>1</v>
      </c>
      <c r="T563" s="18">
        <f>M563+Q563</f>
        <v>960</v>
      </c>
      <c r="U563" s="56" t="s">
        <v>318</v>
      </c>
      <c r="V563" s="55">
        <f>(MID(U563,8,4)-LEFT(U563,4))*12+RIGHT(U563,2)-MID(U563,5,2)+1</f>
        <v>13</v>
      </c>
    </row>
    <row r="564" ht="24.9" customHeight="1" spans="1:22">
      <c r="A564" s="12">
        <v>559</v>
      </c>
      <c r="B564" s="22"/>
      <c r="C564" s="35" t="s">
        <v>1787</v>
      </c>
      <c r="D564" s="20" t="s">
        <v>30</v>
      </c>
      <c r="E564" s="27" t="s">
        <v>1788</v>
      </c>
      <c r="F564" s="16" t="s">
        <v>1789</v>
      </c>
      <c r="G564" s="28" t="s">
        <v>40</v>
      </c>
      <c r="H564" s="26">
        <v>4500</v>
      </c>
      <c r="I564" s="48"/>
      <c r="J564" s="18">
        <f>H564*0.16</f>
        <v>720</v>
      </c>
      <c r="K564" s="48"/>
      <c r="L564" s="48"/>
      <c r="M564" s="39">
        <f>J564+K564+L564</f>
        <v>720</v>
      </c>
      <c r="N564" s="48"/>
      <c r="O564" s="48"/>
      <c r="P564" s="48"/>
      <c r="Q564" s="39"/>
      <c r="R564" s="39"/>
      <c r="S564" s="53">
        <v>1</v>
      </c>
      <c r="T564" s="18">
        <f>M564+Q564</f>
        <v>720</v>
      </c>
      <c r="U564" s="56" t="s">
        <v>190</v>
      </c>
      <c r="V564" s="55">
        <f>(MID(U564,8,4)-LEFT(U564,4))*12+RIGHT(U564,2)-MID(U564,5,2)+1</f>
        <v>11</v>
      </c>
    </row>
    <row r="565" ht="24.9" customHeight="1" spans="1:22">
      <c r="A565" s="12">
        <v>560</v>
      </c>
      <c r="B565" s="22"/>
      <c r="C565" s="35" t="s">
        <v>1790</v>
      </c>
      <c r="D565" s="20" t="s">
        <v>30</v>
      </c>
      <c r="E565" s="27" t="s">
        <v>1791</v>
      </c>
      <c r="F565" s="16" t="s">
        <v>1792</v>
      </c>
      <c r="G565" s="28" t="s">
        <v>40</v>
      </c>
      <c r="H565" s="26">
        <v>4500</v>
      </c>
      <c r="I565" s="48"/>
      <c r="J565" s="18">
        <f>H565*0.16</f>
        <v>720</v>
      </c>
      <c r="K565" s="48"/>
      <c r="L565" s="48"/>
      <c r="M565" s="39">
        <f>J565+K565+L565</f>
        <v>720</v>
      </c>
      <c r="N565" s="48"/>
      <c r="O565" s="48"/>
      <c r="P565" s="48"/>
      <c r="Q565" s="39"/>
      <c r="R565" s="39"/>
      <c r="S565" s="53">
        <v>1</v>
      </c>
      <c r="T565" s="18">
        <f>M565+Q565</f>
        <v>720</v>
      </c>
      <c r="U565" s="56" t="s">
        <v>322</v>
      </c>
      <c r="V565" s="55">
        <f>(MID(U565,8,4)-LEFT(U565,4))*12+RIGHT(U565,2)-MID(U565,5,2)+1</f>
        <v>10</v>
      </c>
    </row>
    <row r="566" ht="24.9" customHeight="1" spans="1:22">
      <c r="A566" s="12">
        <v>561</v>
      </c>
      <c r="B566" s="22"/>
      <c r="C566" s="35" t="s">
        <v>1793</v>
      </c>
      <c r="D566" s="20" t="s">
        <v>30</v>
      </c>
      <c r="E566" s="27" t="s">
        <v>1794</v>
      </c>
      <c r="F566" s="16" t="s">
        <v>1795</v>
      </c>
      <c r="G566" s="28" t="s">
        <v>40</v>
      </c>
      <c r="H566" s="26">
        <v>4500</v>
      </c>
      <c r="I566" s="48"/>
      <c r="J566" s="18">
        <f>H566*0.16</f>
        <v>720</v>
      </c>
      <c r="K566" s="48"/>
      <c r="L566" s="48"/>
      <c r="M566" s="39">
        <f>J566+K566+L566</f>
        <v>720</v>
      </c>
      <c r="N566" s="48"/>
      <c r="O566" s="48"/>
      <c r="P566" s="48"/>
      <c r="Q566" s="39"/>
      <c r="R566" s="39"/>
      <c r="S566" s="53">
        <v>1</v>
      </c>
      <c r="T566" s="18">
        <f>M566+Q566</f>
        <v>720</v>
      </c>
      <c r="U566" s="56" t="s">
        <v>383</v>
      </c>
      <c r="V566" s="55">
        <f>(MID(U566,8,4)-LEFT(U566,4))*12+RIGHT(U566,2)-MID(U566,5,2)+1</f>
        <v>9</v>
      </c>
    </row>
    <row r="567" ht="24.9" customHeight="1" spans="1:22">
      <c r="A567" s="12">
        <v>562</v>
      </c>
      <c r="B567" s="22"/>
      <c r="C567" s="35" t="s">
        <v>1796</v>
      </c>
      <c r="D567" s="106" t="s">
        <v>37</v>
      </c>
      <c r="E567" s="110" t="s">
        <v>1797</v>
      </c>
      <c r="F567" s="16" t="s">
        <v>1798</v>
      </c>
      <c r="G567" s="28" t="s">
        <v>40</v>
      </c>
      <c r="H567" s="26">
        <v>4500</v>
      </c>
      <c r="I567" s="48"/>
      <c r="J567" s="18">
        <f>H567*0.16</f>
        <v>720</v>
      </c>
      <c r="K567" s="48"/>
      <c r="L567" s="48"/>
      <c r="M567" s="39">
        <f>J567+K567+L567</f>
        <v>720</v>
      </c>
      <c r="N567" s="48"/>
      <c r="O567" s="48"/>
      <c r="P567" s="48"/>
      <c r="Q567" s="39"/>
      <c r="R567" s="39"/>
      <c r="S567" s="53">
        <v>1</v>
      </c>
      <c r="T567" s="18">
        <f>M567+Q567</f>
        <v>720</v>
      </c>
      <c r="U567" s="56" t="s">
        <v>216</v>
      </c>
      <c r="V567" s="55">
        <f>(MID(U567,8,4)-LEFT(U567,4))*12+RIGHT(U567,2)-MID(U567,5,2)+1</f>
        <v>6</v>
      </c>
    </row>
    <row r="568" ht="24.9" customHeight="1" spans="1:22">
      <c r="A568" s="12">
        <v>563</v>
      </c>
      <c r="B568" s="22"/>
      <c r="C568" s="35" t="s">
        <v>1799</v>
      </c>
      <c r="D568" s="20" t="s">
        <v>37</v>
      </c>
      <c r="E568" s="27" t="s">
        <v>1800</v>
      </c>
      <c r="F568" s="16" t="s">
        <v>1801</v>
      </c>
      <c r="G568" s="28" t="s">
        <v>40</v>
      </c>
      <c r="H568" s="26">
        <v>4500</v>
      </c>
      <c r="I568" s="48"/>
      <c r="J568" s="18">
        <f>H568*0.16</f>
        <v>720</v>
      </c>
      <c r="K568" s="48"/>
      <c r="L568" s="48"/>
      <c r="M568" s="39">
        <f>J568+K568+L568</f>
        <v>720</v>
      </c>
      <c r="N568" s="48"/>
      <c r="O568" s="48"/>
      <c r="P568" s="48"/>
      <c r="Q568" s="39"/>
      <c r="R568" s="39"/>
      <c r="S568" s="53">
        <v>1</v>
      </c>
      <c r="T568" s="18">
        <f>M568+Q568</f>
        <v>720</v>
      </c>
      <c r="U568" s="56" t="s">
        <v>131</v>
      </c>
      <c r="V568" s="55">
        <f>(MID(U568,8,4)-LEFT(U568,4))*12+RIGHT(U568,2)-MID(U568,5,2)+1</f>
        <v>5</v>
      </c>
    </row>
    <row r="569" ht="24.9" customHeight="1" spans="1:22">
      <c r="A569" s="12">
        <v>564</v>
      </c>
      <c r="B569" s="22"/>
      <c r="C569" s="35" t="s">
        <v>1802</v>
      </c>
      <c r="D569" s="20" t="s">
        <v>30</v>
      </c>
      <c r="E569" s="27" t="s">
        <v>1803</v>
      </c>
      <c r="F569" s="16" t="s">
        <v>1804</v>
      </c>
      <c r="G569" s="28" t="s">
        <v>40</v>
      </c>
      <c r="H569" s="26">
        <v>4500</v>
      </c>
      <c r="I569" s="48"/>
      <c r="J569" s="18">
        <f>H569*0.16</f>
        <v>720</v>
      </c>
      <c r="K569" s="48"/>
      <c r="L569" s="48"/>
      <c r="M569" s="39">
        <f>J569+K569+L569</f>
        <v>720</v>
      </c>
      <c r="N569" s="48"/>
      <c r="O569" s="48"/>
      <c r="P569" s="48"/>
      <c r="Q569" s="39"/>
      <c r="R569" s="39"/>
      <c r="S569" s="53">
        <v>1</v>
      </c>
      <c r="T569" s="18">
        <f>M569+Q569</f>
        <v>720</v>
      </c>
      <c r="U569" s="56" t="s">
        <v>131</v>
      </c>
      <c r="V569" s="55">
        <f>(MID(U569,8,4)-LEFT(U569,4))*12+RIGHT(U569,2)-MID(U569,5,2)+1</f>
        <v>5</v>
      </c>
    </row>
    <row r="570" ht="24.9" customHeight="1" spans="1:22">
      <c r="A570" s="12">
        <v>565</v>
      </c>
      <c r="B570" s="22"/>
      <c r="C570" s="35" t="s">
        <v>1805</v>
      </c>
      <c r="D570" s="20" t="s">
        <v>30</v>
      </c>
      <c r="E570" s="27" t="s">
        <v>1806</v>
      </c>
      <c r="F570" s="16" t="s">
        <v>1807</v>
      </c>
      <c r="G570" s="28" t="s">
        <v>40</v>
      </c>
      <c r="H570" s="26">
        <v>4500</v>
      </c>
      <c r="I570" s="48"/>
      <c r="J570" s="18">
        <f>H570*0.16</f>
        <v>720</v>
      </c>
      <c r="K570" s="48"/>
      <c r="L570" s="48"/>
      <c r="M570" s="39">
        <f>J570+K570+L570</f>
        <v>720</v>
      </c>
      <c r="N570" s="48"/>
      <c r="O570" s="48"/>
      <c r="P570" s="48"/>
      <c r="Q570" s="39"/>
      <c r="R570" s="39"/>
      <c r="S570" s="53">
        <v>1</v>
      </c>
      <c r="T570" s="18">
        <f>M570+Q570</f>
        <v>720</v>
      </c>
      <c r="U570" s="56" t="s">
        <v>131</v>
      </c>
      <c r="V570" s="55">
        <f>(MID(U570,8,4)-LEFT(U570,4))*12+RIGHT(U570,2)-MID(U570,5,2)+1</f>
        <v>5</v>
      </c>
    </row>
    <row r="571" ht="24.9" customHeight="1" spans="1:22">
      <c r="A571" s="12">
        <v>566</v>
      </c>
      <c r="B571" s="22"/>
      <c r="C571" s="35" t="s">
        <v>1808</v>
      </c>
      <c r="D571" s="20" t="s">
        <v>30</v>
      </c>
      <c r="E571" s="32" t="s">
        <v>1809</v>
      </c>
      <c r="F571" s="16" t="s">
        <v>1810</v>
      </c>
      <c r="G571" s="28" t="s">
        <v>40</v>
      </c>
      <c r="H571" s="26">
        <v>4500</v>
      </c>
      <c r="I571" s="48"/>
      <c r="J571" s="18">
        <f>H571*0.16</f>
        <v>720</v>
      </c>
      <c r="K571" s="48"/>
      <c r="L571" s="48"/>
      <c r="M571" s="39">
        <f>J571+K571+L571</f>
        <v>720</v>
      </c>
      <c r="N571" s="48"/>
      <c r="O571" s="48"/>
      <c r="P571" s="48"/>
      <c r="Q571" s="39"/>
      <c r="R571" s="39"/>
      <c r="S571" s="53">
        <v>1</v>
      </c>
      <c r="T571" s="18">
        <f>M571+Q571</f>
        <v>720</v>
      </c>
      <c r="U571" s="56" t="s">
        <v>390</v>
      </c>
      <c r="V571" s="55">
        <f>(MID(U571,8,4)-LEFT(U571,4))*12+RIGHT(U571,2)-MID(U571,5,2)+1</f>
        <v>4</v>
      </c>
    </row>
    <row r="572" ht="24.9" customHeight="1" spans="1:22">
      <c r="A572" s="12">
        <v>567</v>
      </c>
      <c r="B572" s="22"/>
      <c r="C572" s="35" t="s">
        <v>1811</v>
      </c>
      <c r="D572" s="20" t="s">
        <v>30</v>
      </c>
      <c r="E572" s="32" t="s">
        <v>1812</v>
      </c>
      <c r="F572" s="16" t="s">
        <v>1813</v>
      </c>
      <c r="G572" s="28" t="s">
        <v>40</v>
      </c>
      <c r="H572" s="26">
        <v>4500</v>
      </c>
      <c r="I572" s="48"/>
      <c r="J572" s="18">
        <f>H572*0.16</f>
        <v>720</v>
      </c>
      <c r="K572" s="48"/>
      <c r="L572" s="48"/>
      <c r="M572" s="39">
        <f>J572+K572+L572</f>
        <v>720</v>
      </c>
      <c r="N572" s="48"/>
      <c r="O572" s="48"/>
      <c r="P572" s="48"/>
      <c r="Q572" s="39"/>
      <c r="R572" s="39"/>
      <c r="S572" s="53">
        <v>1</v>
      </c>
      <c r="T572" s="18">
        <f>M572+Q572</f>
        <v>720</v>
      </c>
      <c r="U572" s="56" t="s">
        <v>390</v>
      </c>
      <c r="V572" s="55">
        <f>(MID(U572,8,4)-LEFT(U572,4))*12+RIGHT(U572,2)-MID(U572,5,2)+1</f>
        <v>4</v>
      </c>
    </row>
    <row r="573" ht="24.9" customHeight="1" spans="1:22">
      <c r="A573" s="12">
        <v>568</v>
      </c>
      <c r="B573" s="22"/>
      <c r="C573" s="35" t="s">
        <v>1814</v>
      </c>
      <c r="D573" s="20" t="s">
        <v>30</v>
      </c>
      <c r="E573" s="32" t="s">
        <v>1815</v>
      </c>
      <c r="F573" s="16" t="s">
        <v>1816</v>
      </c>
      <c r="G573" s="28" t="s">
        <v>40</v>
      </c>
      <c r="H573" s="26">
        <v>4500</v>
      </c>
      <c r="I573" s="48"/>
      <c r="J573" s="18">
        <f>H573*0.16</f>
        <v>720</v>
      </c>
      <c r="K573" s="48"/>
      <c r="L573" s="48"/>
      <c r="M573" s="39">
        <f>J573+K573+L573</f>
        <v>720</v>
      </c>
      <c r="N573" s="48"/>
      <c r="O573" s="48"/>
      <c r="P573" s="48"/>
      <c r="Q573" s="39"/>
      <c r="R573" s="39"/>
      <c r="S573" s="53">
        <v>1</v>
      </c>
      <c r="T573" s="18">
        <f>M573+Q573</f>
        <v>720</v>
      </c>
      <c r="U573" s="56" t="s">
        <v>390</v>
      </c>
      <c r="V573" s="55">
        <f>(MID(U573,8,4)-LEFT(U573,4))*12+RIGHT(U573,2)-MID(U573,5,2)+1</f>
        <v>4</v>
      </c>
    </row>
    <row r="574" ht="24.9" customHeight="1" spans="1:22">
      <c r="A574" s="12">
        <v>569</v>
      </c>
      <c r="B574" s="22"/>
      <c r="C574" s="35" t="s">
        <v>1817</v>
      </c>
      <c r="D574" s="20" t="s">
        <v>30</v>
      </c>
      <c r="E574" s="32" t="s">
        <v>1818</v>
      </c>
      <c r="F574" s="16" t="s">
        <v>1819</v>
      </c>
      <c r="G574" s="28" t="s">
        <v>40</v>
      </c>
      <c r="H574" s="26">
        <v>4500</v>
      </c>
      <c r="I574" s="48"/>
      <c r="J574" s="18">
        <f>H574*0.16</f>
        <v>720</v>
      </c>
      <c r="K574" s="48"/>
      <c r="L574" s="48"/>
      <c r="M574" s="39">
        <f t="shared" ref="M574:M597" si="70">J574+K574+L574</f>
        <v>720</v>
      </c>
      <c r="N574" s="48"/>
      <c r="O574" s="48"/>
      <c r="P574" s="48"/>
      <c r="Q574" s="39"/>
      <c r="R574" s="39"/>
      <c r="S574" s="53">
        <v>1</v>
      </c>
      <c r="T574" s="18">
        <f>M574+Q574</f>
        <v>720</v>
      </c>
      <c r="U574" s="56" t="s">
        <v>390</v>
      </c>
      <c r="V574" s="55">
        <f>(MID(U574,8,4)-LEFT(U574,4))*12+RIGHT(U574,2)-MID(U574,5,2)+1</f>
        <v>4</v>
      </c>
    </row>
    <row r="575" ht="24.9" customHeight="1" spans="1:22">
      <c r="A575" s="12">
        <v>570</v>
      </c>
      <c r="B575" s="22"/>
      <c r="C575" s="35" t="s">
        <v>1820</v>
      </c>
      <c r="D575" s="20" t="s">
        <v>37</v>
      </c>
      <c r="E575" s="32" t="s">
        <v>1821</v>
      </c>
      <c r="F575" s="16" t="s">
        <v>1822</v>
      </c>
      <c r="G575" s="28" t="s">
        <v>40</v>
      </c>
      <c r="H575" s="26">
        <v>4500</v>
      </c>
      <c r="I575" s="48"/>
      <c r="J575" s="18">
        <f t="shared" ref="J575:J597" si="71">H575*0.16</f>
        <v>720</v>
      </c>
      <c r="K575" s="48"/>
      <c r="L575" s="48"/>
      <c r="M575" s="39">
        <f>J575+K575+L575</f>
        <v>720</v>
      </c>
      <c r="N575" s="48"/>
      <c r="O575" s="48"/>
      <c r="P575" s="48"/>
      <c r="Q575" s="39"/>
      <c r="R575" s="39"/>
      <c r="S575" s="53">
        <v>1</v>
      </c>
      <c r="T575" s="18">
        <f t="shared" ref="T575:T597" si="72">M575+Q575</f>
        <v>720</v>
      </c>
      <c r="U575" s="56" t="s">
        <v>390</v>
      </c>
      <c r="V575" s="55">
        <f>(MID(U575,8,4)-LEFT(U575,4))*12+RIGHT(U575,2)-MID(U575,5,2)+1</f>
        <v>4</v>
      </c>
    </row>
    <row r="576" ht="24.9" customHeight="1" spans="1:22">
      <c r="A576" s="12">
        <v>571</v>
      </c>
      <c r="B576" s="22"/>
      <c r="C576" s="35" t="s">
        <v>1823</v>
      </c>
      <c r="D576" s="20" t="s">
        <v>37</v>
      </c>
      <c r="E576" s="32" t="s">
        <v>1824</v>
      </c>
      <c r="F576" s="16" t="s">
        <v>1825</v>
      </c>
      <c r="G576" s="28" t="s">
        <v>40</v>
      </c>
      <c r="H576" s="26">
        <v>4500</v>
      </c>
      <c r="I576" s="48"/>
      <c r="J576" s="18">
        <f>H576*0.16</f>
        <v>720</v>
      </c>
      <c r="K576" s="48"/>
      <c r="L576" s="48"/>
      <c r="M576" s="39">
        <f>J576+K576+L576</f>
        <v>720</v>
      </c>
      <c r="N576" s="48"/>
      <c r="O576" s="48"/>
      <c r="P576" s="48"/>
      <c r="Q576" s="39"/>
      <c r="R576" s="39"/>
      <c r="S576" s="53">
        <v>1</v>
      </c>
      <c r="T576" s="18">
        <f>M576+Q576</f>
        <v>720</v>
      </c>
      <c r="U576" s="56" t="s">
        <v>390</v>
      </c>
      <c r="V576" s="55">
        <f>(MID(U576,8,4)-LEFT(U576,4))*12+RIGHT(U576,2)-MID(U576,5,2)+1</f>
        <v>4</v>
      </c>
    </row>
    <row r="577" ht="24.9" customHeight="1" spans="1:22">
      <c r="A577" s="12">
        <v>572</v>
      </c>
      <c r="B577" s="22"/>
      <c r="C577" s="35" t="s">
        <v>1826</v>
      </c>
      <c r="D577" s="20" t="s">
        <v>37</v>
      </c>
      <c r="E577" s="32" t="s">
        <v>1827</v>
      </c>
      <c r="F577" s="16" t="s">
        <v>1828</v>
      </c>
      <c r="G577" s="28" t="s">
        <v>40</v>
      </c>
      <c r="H577" s="26">
        <v>4500</v>
      </c>
      <c r="I577" s="48"/>
      <c r="J577" s="18">
        <f>H577*0.16</f>
        <v>720</v>
      </c>
      <c r="K577" s="48"/>
      <c r="L577" s="48"/>
      <c r="M577" s="39">
        <f>J577+K577+L577</f>
        <v>720</v>
      </c>
      <c r="N577" s="48"/>
      <c r="O577" s="48"/>
      <c r="P577" s="48"/>
      <c r="Q577" s="39"/>
      <c r="R577" s="39"/>
      <c r="S577" s="53">
        <v>1</v>
      </c>
      <c r="T577" s="18">
        <f>M577+Q577</f>
        <v>720</v>
      </c>
      <c r="U577" s="56" t="s">
        <v>390</v>
      </c>
      <c r="V577" s="55">
        <f>(MID(U577,8,4)-LEFT(U577,4))*12+RIGHT(U577,2)-MID(U577,5,2)+1</f>
        <v>4</v>
      </c>
    </row>
    <row r="578" ht="24.9" customHeight="1" spans="1:22">
      <c r="A578" s="12">
        <v>573</v>
      </c>
      <c r="B578" s="22"/>
      <c r="C578" s="35" t="s">
        <v>1829</v>
      </c>
      <c r="D578" s="20" t="s">
        <v>37</v>
      </c>
      <c r="E578" s="32" t="s">
        <v>1830</v>
      </c>
      <c r="F578" s="21" t="s">
        <v>1831</v>
      </c>
      <c r="G578" s="28" t="s">
        <v>40</v>
      </c>
      <c r="H578" s="26">
        <v>4500</v>
      </c>
      <c r="I578" s="48"/>
      <c r="J578" s="18">
        <f>H578*0.16</f>
        <v>720</v>
      </c>
      <c r="K578" s="48"/>
      <c r="L578" s="48"/>
      <c r="M578" s="39">
        <f>J578+K578+L578</f>
        <v>720</v>
      </c>
      <c r="N578" s="48"/>
      <c r="O578" s="48"/>
      <c r="P578" s="48"/>
      <c r="Q578" s="39"/>
      <c r="R578" s="39"/>
      <c r="S578" s="53">
        <v>1</v>
      </c>
      <c r="T578" s="18">
        <f>M578+Q578</f>
        <v>720</v>
      </c>
      <c r="U578" s="56" t="s">
        <v>390</v>
      </c>
      <c r="V578" s="55">
        <f>(MID(U578,8,4)-LEFT(U578,4))*12+RIGHT(U578,2)-MID(U578,5,2)+1</f>
        <v>4</v>
      </c>
    </row>
    <row r="579" ht="24.9" customHeight="1" spans="1:22">
      <c r="A579" s="12">
        <v>574</v>
      </c>
      <c r="B579" s="22"/>
      <c r="C579" s="35" t="s">
        <v>1832</v>
      </c>
      <c r="D579" s="35" t="s">
        <v>30</v>
      </c>
      <c r="E579" s="32" t="s">
        <v>1833</v>
      </c>
      <c r="F579" s="111" t="s">
        <v>1834</v>
      </c>
      <c r="G579" s="28" t="s">
        <v>40</v>
      </c>
      <c r="H579" s="26">
        <v>4500</v>
      </c>
      <c r="I579" s="48"/>
      <c r="J579" s="18">
        <f>H579*0.16</f>
        <v>720</v>
      </c>
      <c r="K579" s="48"/>
      <c r="L579" s="48"/>
      <c r="M579" s="39">
        <f>J579+K579+L579</f>
        <v>720</v>
      </c>
      <c r="N579" s="48"/>
      <c r="O579" s="48"/>
      <c r="P579" s="48"/>
      <c r="Q579" s="39"/>
      <c r="R579" s="39"/>
      <c r="S579" s="53">
        <v>1</v>
      </c>
      <c r="T579" s="18">
        <f>M579+Q579</f>
        <v>720</v>
      </c>
      <c r="U579" s="56" t="s">
        <v>190</v>
      </c>
      <c r="V579" s="55">
        <f>(MID(U579,8,4)-LEFT(U579,4))*12+RIGHT(U579,2)-MID(U579,5,2)+1-4</f>
        <v>7</v>
      </c>
    </row>
    <row r="580" ht="24.9" customHeight="1" spans="1:22">
      <c r="A580" s="12">
        <v>575</v>
      </c>
      <c r="B580" s="22"/>
      <c r="C580" s="35" t="s">
        <v>1835</v>
      </c>
      <c r="D580" s="35" t="s">
        <v>37</v>
      </c>
      <c r="E580" s="32" t="s">
        <v>1836</v>
      </c>
      <c r="F580" s="112" t="s">
        <v>1837</v>
      </c>
      <c r="G580" s="28" t="s">
        <v>40</v>
      </c>
      <c r="H580" s="26">
        <v>4500</v>
      </c>
      <c r="I580" s="48"/>
      <c r="J580" s="18">
        <f>H580*0.16</f>
        <v>720</v>
      </c>
      <c r="K580" s="48"/>
      <c r="L580" s="48"/>
      <c r="M580" s="39">
        <f>J580+K580+L580</f>
        <v>720</v>
      </c>
      <c r="N580" s="48"/>
      <c r="O580" s="48"/>
      <c r="P580" s="48"/>
      <c r="Q580" s="39"/>
      <c r="R580" s="39"/>
      <c r="S580" s="53">
        <v>1</v>
      </c>
      <c r="T580" s="18">
        <f>M580+Q580</f>
        <v>720</v>
      </c>
      <c r="U580" s="56" t="s">
        <v>229</v>
      </c>
      <c r="V580" s="55">
        <f t="shared" ref="V580:V590" si="73">(MID(U580,8,4)-LEFT(U580,4))*12+RIGHT(U580,2)-MID(U580,5,2)+1</f>
        <v>3</v>
      </c>
    </row>
    <row r="581" ht="24.9" customHeight="1" spans="1:22">
      <c r="A581" s="12">
        <v>576</v>
      </c>
      <c r="B581" s="22"/>
      <c r="C581" s="35" t="s">
        <v>1838</v>
      </c>
      <c r="D581" s="35" t="s">
        <v>30</v>
      </c>
      <c r="E581" s="32" t="s">
        <v>1839</v>
      </c>
      <c r="F581" s="112" t="s">
        <v>1840</v>
      </c>
      <c r="G581" s="28" t="s">
        <v>40</v>
      </c>
      <c r="H581" s="26">
        <v>4500</v>
      </c>
      <c r="I581" s="48"/>
      <c r="J581" s="18">
        <f>H581*0.16</f>
        <v>720</v>
      </c>
      <c r="K581" s="48"/>
      <c r="L581" s="48"/>
      <c r="M581" s="39">
        <f>J581+K581+L581</f>
        <v>720</v>
      </c>
      <c r="N581" s="48"/>
      <c r="O581" s="48"/>
      <c r="P581" s="48"/>
      <c r="Q581" s="39"/>
      <c r="R581" s="39"/>
      <c r="S581" s="53">
        <v>1</v>
      </c>
      <c r="T581" s="18">
        <f>M581+Q581</f>
        <v>720</v>
      </c>
      <c r="U581" s="56" t="s">
        <v>56</v>
      </c>
      <c r="V581" s="55">
        <f>(MID(U581,8,4)-LEFT(U581,4))*12+RIGHT(U581,2)-MID(U581,5,2)+1</f>
        <v>2</v>
      </c>
    </row>
    <row r="582" ht="24.9" customHeight="1" spans="1:22">
      <c r="A582" s="12">
        <v>577</v>
      </c>
      <c r="B582" s="22"/>
      <c r="C582" s="35" t="s">
        <v>1841</v>
      </c>
      <c r="D582" s="35" t="s">
        <v>37</v>
      </c>
      <c r="E582" s="32" t="s">
        <v>1842</v>
      </c>
      <c r="F582" s="112" t="s">
        <v>1843</v>
      </c>
      <c r="G582" s="28" t="s">
        <v>40</v>
      </c>
      <c r="H582" s="26">
        <v>4500</v>
      </c>
      <c r="I582" s="48"/>
      <c r="J582" s="18">
        <f>H582*0.16</f>
        <v>720</v>
      </c>
      <c r="K582" s="48"/>
      <c r="L582" s="48"/>
      <c r="M582" s="39">
        <f>J582+K582+L582</f>
        <v>720</v>
      </c>
      <c r="N582" s="48"/>
      <c r="O582" s="48"/>
      <c r="P582" s="48"/>
      <c r="Q582" s="39"/>
      <c r="R582" s="39"/>
      <c r="S582" s="53">
        <v>1</v>
      </c>
      <c r="T582" s="18">
        <f>M582+Q582</f>
        <v>720</v>
      </c>
      <c r="U582" s="56" t="s">
        <v>56</v>
      </c>
      <c r="V582" s="55">
        <f>(MID(U582,8,4)-LEFT(U582,4))*12+RIGHT(U582,2)-MID(U582,5,2)+1</f>
        <v>2</v>
      </c>
    </row>
    <row r="583" ht="24.9" customHeight="1" spans="1:22">
      <c r="A583" s="12">
        <v>578</v>
      </c>
      <c r="B583" s="22"/>
      <c r="C583" s="35" t="s">
        <v>1844</v>
      </c>
      <c r="D583" s="20" t="s">
        <v>30</v>
      </c>
      <c r="E583" s="32" t="s">
        <v>1845</v>
      </c>
      <c r="F583" s="112" t="s">
        <v>1846</v>
      </c>
      <c r="G583" s="28" t="s">
        <v>40</v>
      </c>
      <c r="H583" s="26">
        <v>4500</v>
      </c>
      <c r="I583" s="48"/>
      <c r="J583" s="18">
        <f>H583*0.16</f>
        <v>720</v>
      </c>
      <c r="K583" s="48"/>
      <c r="L583" s="48"/>
      <c r="M583" s="39">
        <f>J583+K583+L583</f>
        <v>720</v>
      </c>
      <c r="N583" s="48"/>
      <c r="O583" s="48"/>
      <c r="P583" s="48"/>
      <c r="Q583" s="39"/>
      <c r="R583" s="39"/>
      <c r="S583" s="53">
        <v>1</v>
      </c>
      <c r="T583" s="18">
        <f>M583+Q583</f>
        <v>720</v>
      </c>
      <c r="U583" s="56" t="s">
        <v>239</v>
      </c>
      <c r="V583" s="55">
        <f>(MID(U583,8,4)-LEFT(U583,4))*12+RIGHT(U583,2)-MID(U583,5,2)+1</f>
        <v>1</v>
      </c>
    </row>
    <row r="584" ht="24.9" customHeight="1" spans="1:22">
      <c r="A584" s="12">
        <v>579</v>
      </c>
      <c r="B584" s="22"/>
      <c r="C584" s="35" t="s">
        <v>1847</v>
      </c>
      <c r="D584" s="20" t="s">
        <v>30</v>
      </c>
      <c r="E584" s="32" t="s">
        <v>1848</v>
      </c>
      <c r="F584" s="112" t="s">
        <v>1849</v>
      </c>
      <c r="G584" s="28" t="s">
        <v>40</v>
      </c>
      <c r="H584" s="26">
        <v>4500</v>
      </c>
      <c r="I584" s="48"/>
      <c r="J584" s="18">
        <f>H584*0.16</f>
        <v>720</v>
      </c>
      <c r="K584" s="48"/>
      <c r="L584" s="48"/>
      <c r="M584" s="39">
        <f>J584+K584+L584</f>
        <v>720</v>
      </c>
      <c r="N584" s="48"/>
      <c r="O584" s="48"/>
      <c r="P584" s="48"/>
      <c r="Q584" s="39"/>
      <c r="R584" s="39"/>
      <c r="S584" s="53">
        <v>1</v>
      </c>
      <c r="T584" s="18">
        <f>M584+Q584</f>
        <v>720</v>
      </c>
      <c r="U584" s="56" t="s">
        <v>239</v>
      </c>
      <c r="V584" s="55">
        <f>(MID(U584,8,4)-LEFT(U584,4))*12+RIGHT(U584,2)-MID(U584,5,2)+1</f>
        <v>1</v>
      </c>
    </row>
    <row r="585" spans="1:22">
      <c r="A585" s="12">
        <v>580</v>
      </c>
      <c r="B585" s="22"/>
      <c r="C585" s="35" t="s">
        <v>1850</v>
      </c>
      <c r="D585" s="20" t="s">
        <v>30</v>
      </c>
      <c r="E585" s="32" t="s">
        <v>1851</v>
      </c>
      <c r="F585" s="112" t="s">
        <v>1852</v>
      </c>
      <c r="G585" s="28" t="s">
        <v>40</v>
      </c>
      <c r="H585" s="26">
        <v>4500</v>
      </c>
      <c r="I585" s="48"/>
      <c r="J585" s="18">
        <f>H585*0.16</f>
        <v>720</v>
      </c>
      <c r="K585" s="48"/>
      <c r="L585" s="48"/>
      <c r="M585" s="39">
        <f>J585+K585+L585</f>
        <v>720</v>
      </c>
      <c r="N585" s="48"/>
      <c r="O585" s="48"/>
      <c r="P585" s="48"/>
      <c r="Q585" s="39"/>
      <c r="R585" s="39"/>
      <c r="S585" s="53">
        <v>1</v>
      </c>
      <c r="T585" s="18">
        <f>M585+Q585</f>
        <v>720</v>
      </c>
      <c r="U585" s="56" t="s">
        <v>239</v>
      </c>
      <c r="V585" s="55">
        <f>(MID(U585,8,4)-LEFT(U585,4))*12+RIGHT(U585,2)-MID(U585,5,2)+1</f>
        <v>1</v>
      </c>
    </row>
    <row r="586" spans="1:22">
      <c r="A586" s="12">
        <v>581</v>
      </c>
      <c r="B586" s="22"/>
      <c r="C586" s="35" t="s">
        <v>1853</v>
      </c>
      <c r="D586" s="35" t="s">
        <v>37</v>
      </c>
      <c r="E586" s="32" t="s">
        <v>1854</v>
      </c>
      <c r="F586" s="112" t="s">
        <v>1855</v>
      </c>
      <c r="G586" s="28" t="s">
        <v>40</v>
      </c>
      <c r="H586" s="26">
        <v>4500</v>
      </c>
      <c r="I586" s="48"/>
      <c r="J586" s="18">
        <f>H586*0.16</f>
        <v>720</v>
      </c>
      <c r="K586" s="48"/>
      <c r="L586" s="48"/>
      <c r="M586" s="39">
        <f>J586+K586+L586</f>
        <v>720</v>
      </c>
      <c r="N586" s="48"/>
      <c r="O586" s="48"/>
      <c r="P586" s="48"/>
      <c r="Q586" s="39"/>
      <c r="R586" s="39"/>
      <c r="S586" s="53">
        <v>1</v>
      </c>
      <c r="T586" s="18">
        <f>M586+Q586</f>
        <v>720</v>
      </c>
      <c r="U586" s="56" t="s">
        <v>239</v>
      </c>
      <c r="V586" s="55">
        <f>(MID(U586,8,4)-LEFT(U586,4))*12+RIGHT(U586,2)-MID(U586,5,2)+1</f>
        <v>1</v>
      </c>
    </row>
    <row r="587" spans="1:22">
      <c r="A587" s="12">
        <v>582</v>
      </c>
      <c r="B587" s="22"/>
      <c r="C587" s="35" t="s">
        <v>1856</v>
      </c>
      <c r="D587" s="20" t="s">
        <v>30</v>
      </c>
      <c r="E587" s="32" t="s">
        <v>1857</v>
      </c>
      <c r="F587" s="112" t="s">
        <v>1858</v>
      </c>
      <c r="G587" s="28" t="s">
        <v>40</v>
      </c>
      <c r="H587" s="26">
        <v>4500</v>
      </c>
      <c r="I587" s="48"/>
      <c r="J587" s="18">
        <f>H587*0.16</f>
        <v>720</v>
      </c>
      <c r="K587" s="48"/>
      <c r="L587" s="48"/>
      <c r="M587" s="39">
        <f>J587+K587+L587</f>
        <v>720</v>
      </c>
      <c r="N587" s="48"/>
      <c r="O587" s="48"/>
      <c r="P587" s="48"/>
      <c r="Q587" s="39"/>
      <c r="R587" s="39"/>
      <c r="S587" s="53">
        <v>1</v>
      </c>
      <c r="T587" s="18">
        <f>M587+Q587</f>
        <v>720</v>
      </c>
      <c r="U587" s="56" t="s">
        <v>239</v>
      </c>
      <c r="V587" s="55">
        <f>(MID(U587,8,4)-LEFT(U587,4))*12+RIGHT(U587,2)-MID(U587,5,2)+1</f>
        <v>1</v>
      </c>
    </row>
    <row r="588" spans="1:22">
      <c r="A588" s="12">
        <v>583</v>
      </c>
      <c r="B588" s="22"/>
      <c r="C588" s="35" t="s">
        <v>1859</v>
      </c>
      <c r="D588" s="20" t="s">
        <v>30</v>
      </c>
      <c r="E588" s="32" t="s">
        <v>1860</v>
      </c>
      <c r="F588" s="112" t="s">
        <v>1861</v>
      </c>
      <c r="G588" s="28" t="s">
        <v>40</v>
      </c>
      <c r="H588" s="26">
        <v>4500</v>
      </c>
      <c r="I588" s="48"/>
      <c r="J588" s="18">
        <f>H588*0.16</f>
        <v>720</v>
      </c>
      <c r="K588" s="48"/>
      <c r="L588" s="48"/>
      <c r="M588" s="39">
        <f>J588+K588+L588</f>
        <v>720</v>
      </c>
      <c r="N588" s="48"/>
      <c r="O588" s="48"/>
      <c r="P588" s="48"/>
      <c r="Q588" s="39"/>
      <c r="R588" s="39"/>
      <c r="S588" s="53">
        <v>1</v>
      </c>
      <c r="T588" s="18">
        <f>M588+Q588</f>
        <v>720</v>
      </c>
      <c r="U588" s="56" t="s">
        <v>239</v>
      </c>
      <c r="V588" s="55">
        <f>(MID(U588,8,4)-LEFT(U588,4))*12+RIGHT(U588,2)-MID(U588,5,2)+1</f>
        <v>1</v>
      </c>
    </row>
    <row r="589" spans="1:22">
      <c r="A589" s="12">
        <v>584</v>
      </c>
      <c r="B589" s="22"/>
      <c r="C589" s="35" t="s">
        <v>1862</v>
      </c>
      <c r="D589" s="20" t="s">
        <v>30</v>
      </c>
      <c r="E589" s="32" t="s">
        <v>1863</v>
      </c>
      <c r="F589" s="112" t="s">
        <v>1864</v>
      </c>
      <c r="G589" s="28" t="s">
        <v>40</v>
      </c>
      <c r="H589" s="26">
        <v>4500</v>
      </c>
      <c r="I589" s="48"/>
      <c r="J589" s="18">
        <f>H589*0.16</f>
        <v>720</v>
      </c>
      <c r="K589" s="48"/>
      <c r="L589" s="48"/>
      <c r="M589" s="39">
        <f>J589+K589+L589</f>
        <v>720</v>
      </c>
      <c r="N589" s="48"/>
      <c r="O589" s="48"/>
      <c r="P589" s="48"/>
      <c r="Q589" s="39"/>
      <c r="R589" s="39"/>
      <c r="S589" s="53">
        <v>1</v>
      </c>
      <c r="T589" s="18">
        <f>M589+Q589</f>
        <v>720</v>
      </c>
      <c r="U589" s="56" t="s">
        <v>239</v>
      </c>
      <c r="V589" s="55">
        <f>(MID(U589,8,4)-LEFT(U589,4))*12+RIGHT(U589,2)-MID(U589,5,2)+1</f>
        <v>1</v>
      </c>
    </row>
    <row r="590" spans="1:22">
      <c r="A590" s="12">
        <v>585</v>
      </c>
      <c r="B590" s="23"/>
      <c r="C590" s="35" t="s">
        <v>1865</v>
      </c>
      <c r="D590" s="35" t="s">
        <v>37</v>
      </c>
      <c r="E590" s="32" t="s">
        <v>1866</v>
      </c>
      <c r="F590" s="112" t="s">
        <v>1867</v>
      </c>
      <c r="G590" s="28" t="s">
        <v>40</v>
      </c>
      <c r="H590" s="26">
        <v>4500</v>
      </c>
      <c r="I590" s="48"/>
      <c r="J590" s="18">
        <f>H590*0.16</f>
        <v>720</v>
      </c>
      <c r="K590" s="48"/>
      <c r="L590" s="48"/>
      <c r="M590" s="39">
        <f>J590+K590+L590</f>
        <v>720</v>
      </c>
      <c r="N590" s="48"/>
      <c r="O590" s="48"/>
      <c r="P590" s="48"/>
      <c r="Q590" s="39"/>
      <c r="R590" s="39"/>
      <c r="S590" s="53">
        <v>1</v>
      </c>
      <c r="T590" s="18">
        <f>M590+Q590</f>
        <v>720</v>
      </c>
      <c r="U590" s="56" t="s">
        <v>239</v>
      </c>
      <c r="V590" s="55">
        <f>(MID(U590,8,4)-LEFT(U590,4))*12+RIGHT(U590,2)-MID(U590,5,2)+1</f>
        <v>1</v>
      </c>
    </row>
    <row r="591" spans="1:22">
      <c r="A591" s="12">
        <v>586</v>
      </c>
      <c r="B591" s="31" t="s">
        <v>1868</v>
      </c>
      <c r="C591" s="14" t="s">
        <v>1869</v>
      </c>
      <c r="D591" s="14" t="s">
        <v>30</v>
      </c>
      <c r="E591" s="15" t="s">
        <v>1870</v>
      </c>
      <c r="F591" s="16" t="s">
        <v>1871</v>
      </c>
      <c r="G591" s="28" t="s">
        <v>40</v>
      </c>
      <c r="H591" s="113">
        <v>4253</v>
      </c>
      <c r="I591" s="48"/>
      <c r="J591" s="18">
        <f>H591*0.16</f>
        <v>680.48</v>
      </c>
      <c r="K591" s="48"/>
      <c r="L591" s="48"/>
      <c r="M591" s="39">
        <f>J591+K591+L591</f>
        <v>680.48</v>
      </c>
      <c r="N591" s="48"/>
      <c r="O591" s="48"/>
      <c r="P591" s="48"/>
      <c r="Q591" s="39"/>
      <c r="R591" s="39"/>
      <c r="S591" s="53">
        <v>1</v>
      </c>
      <c r="T591" s="18">
        <f>M591+Q591</f>
        <v>680.48</v>
      </c>
      <c r="U591" s="56" t="s">
        <v>64</v>
      </c>
      <c r="V591" s="55">
        <f t="shared" ref="V591:V596" si="74">(MID(U591,8,4)-LEFT(U591,4))*12+RIGHT(U591,2)-MID(U591,5,2)+1-4</f>
        <v>18</v>
      </c>
    </row>
    <row r="592" spans="1:22">
      <c r="A592" s="12">
        <v>587</v>
      </c>
      <c r="B592" s="31"/>
      <c r="C592" s="14" t="s">
        <v>1872</v>
      </c>
      <c r="D592" s="14" t="s">
        <v>30</v>
      </c>
      <c r="E592" s="15" t="s">
        <v>1873</v>
      </c>
      <c r="F592" s="16" t="s">
        <v>1874</v>
      </c>
      <c r="G592" s="28" t="s">
        <v>40</v>
      </c>
      <c r="H592" s="113">
        <v>4253</v>
      </c>
      <c r="I592" s="48"/>
      <c r="J592" s="18">
        <f>H592*0.16</f>
        <v>680.48</v>
      </c>
      <c r="K592" s="48"/>
      <c r="L592" s="48"/>
      <c r="M592" s="39">
        <f>J592+K592+L592</f>
        <v>680.48</v>
      </c>
      <c r="N592" s="48"/>
      <c r="O592" s="48"/>
      <c r="P592" s="48"/>
      <c r="Q592" s="39"/>
      <c r="R592" s="39"/>
      <c r="S592" s="53">
        <v>1</v>
      </c>
      <c r="T592" s="18">
        <f>M592+Q592</f>
        <v>680.48</v>
      </c>
      <c r="U592" s="56" t="s">
        <v>64</v>
      </c>
      <c r="V592" s="55">
        <f>(MID(U592,8,4)-LEFT(U592,4))*12+RIGHT(U592,2)-MID(U592,5,2)+1-4</f>
        <v>18</v>
      </c>
    </row>
    <row r="593" spans="1:22">
      <c r="A593" s="12">
        <v>588</v>
      </c>
      <c r="B593" s="31"/>
      <c r="C593" s="14" t="s">
        <v>1875</v>
      </c>
      <c r="D593" s="14" t="s">
        <v>37</v>
      </c>
      <c r="E593" s="15" t="s">
        <v>1876</v>
      </c>
      <c r="F593" s="21" t="s">
        <v>1877</v>
      </c>
      <c r="G593" s="28" t="s">
        <v>40</v>
      </c>
      <c r="H593" s="113">
        <v>4253</v>
      </c>
      <c r="I593" s="48"/>
      <c r="J593" s="18">
        <f>H593*0.16</f>
        <v>680.48</v>
      </c>
      <c r="K593" s="48"/>
      <c r="L593" s="48"/>
      <c r="M593" s="39">
        <f>J593+K593+L593</f>
        <v>680.48</v>
      </c>
      <c r="N593" s="48"/>
      <c r="O593" s="48"/>
      <c r="P593" s="48"/>
      <c r="Q593" s="39"/>
      <c r="R593" s="39"/>
      <c r="S593" s="53">
        <v>1</v>
      </c>
      <c r="T593" s="18">
        <f>M593+Q593</f>
        <v>680.48</v>
      </c>
      <c r="U593" s="56" t="s">
        <v>263</v>
      </c>
      <c r="V593" s="55">
        <f>(MID(U593,8,4)-LEFT(U593,4))*12+RIGHT(U593,2)-MID(U593,5,2)+1-4</f>
        <v>21</v>
      </c>
    </row>
    <row r="594" spans="1:22">
      <c r="A594" s="12">
        <v>589</v>
      </c>
      <c r="B594" s="31"/>
      <c r="C594" s="14" t="s">
        <v>1878</v>
      </c>
      <c r="D594" s="14" t="s">
        <v>37</v>
      </c>
      <c r="E594" s="15" t="s">
        <v>1879</v>
      </c>
      <c r="F594" s="21" t="s">
        <v>1880</v>
      </c>
      <c r="G594" s="28" t="s">
        <v>40</v>
      </c>
      <c r="H594" s="113">
        <v>4253</v>
      </c>
      <c r="I594" s="48"/>
      <c r="J594" s="18">
        <f>H594*0.16</f>
        <v>680.48</v>
      </c>
      <c r="K594" s="48"/>
      <c r="L594" s="48"/>
      <c r="M594" s="39">
        <f>J594+K594+L594</f>
        <v>680.48</v>
      </c>
      <c r="N594" s="48"/>
      <c r="O594" s="48"/>
      <c r="P594" s="48"/>
      <c r="Q594" s="39"/>
      <c r="R594" s="39"/>
      <c r="S594" s="53">
        <v>1</v>
      </c>
      <c r="T594" s="18">
        <f>M594+Q594</f>
        <v>680.48</v>
      </c>
      <c r="U594" s="56" t="s">
        <v>174</v>
      </c>
      <c r="V594" s="55">
        <f>(MID(U594,8,4)-LEFT(U594,4))*12+RIGHT(U594,2)-MID(U594,5,2)+1-4</f>
        <v>22</v>
      </c>
    </row>
    <row r="595" spans="1:22">
      <c r="A595" s="12">
        <v>590</v>
      </c>
      <c r="B595" s="31"/>
      <c r="C595" s="14" t="s">
        <v>1881</v>
      </c>
      <c r="D595" s="14" t="s">
        <v>37</v>
      </c>
      <c r="E595" s="15" t="s">
        <v>1882</v>
      </c>
      <c r="F595" s="16" t="s">
        <v>1883</v>
      </c>
      <c r="G595" s="28" t="s">
        <v>40</v>
      </c>
      <c r="H595" s="113">
        <v>4253</v>
      </c>
      <c r="I595" s="48"/>
      <c r="J595" s="18">
        <f>H595*0.16</f>
        <v>680.48</v>
      </c>
      <c r="K595" s="48"/>
      <c r="L595" s="48"/>
      <c r="M595" s="39">
        <f>J595+K595+L595</f>
        <v>680.48</v>
      </c>
      <c r="N595" s="48"/>
      <c r="O595" s="48"/>
      <c r="P595" s="48"/>
      <c r="Q595" s="39"/>
      <c r="R595" s="39"/>
      <c r="S595" s="53">
        <v>1</v>
      </c>
      <c r="T595" s="18">
        <f>M595+Q595</f>
        <v>680.48</v>
      </c>
      <c r="U595" s="56" t="s">
        <v>174</v>
      </c>
      <c r="V595" s="55">
        <f>(MID(U595,8,4)-LEFT(U595,4))*12+RIGHT(U595,2)-MID(U595,5,2)+1-4</f>
        <v>22</v>
      </c>
    </row>
    <row r="596" spans="1:22">
      <c r="A596" s="12">
        <v>591</v>
      </c>
      <c r="B596" s="31"/>
      <c r="C596" s="14" t="s">
        <v>1884</v>
      </c>
      <c r="D596" s="14" t="s">
        <v>30</v>
      </c>
      <c r="E596" s="15" t="s">
        <v>1885</v>
      </c>
      <c r="F596" s="21" t="s">
        <v>1886</v>
      </c>
      <c r="G596" s="28" t="s">
        <v>40</v>
      </c>
      <c r="H596" s="113">
        <v>4253</v>
      </c>
      <c r="I596" s="48"/>
      <c r="J596" s="18">
        <f>H596*0.16</f>
        <v>680.48</v>
      </c>
      <c r="K596" s="48"/>
      <c r="L596" s="48"/>
      <c r="M596" s="39">
        <f>J596+K596+L596</f>
        <v>680.48</v>
      </c>
      <c r="N596" s="48"/>
      <c r="O596" s="48"/>
      <c r="P596" s="48"/>
      <c r="Q596" s="39"/>
      <c r="R596" s="39"/>
      <c r="S596" s="53">
        <v>1</v>
      </c>
      <c r="T596" s="18">
        <f>M596+Q596</f>
        <v>680.48</v>
      </c>
      <c r="U596" s="56" t="s">
        <v>45</v>
      </c>
      <c r="V596" s="55">
        <f>(MID(U596,8,4)-LEFT(U596,4))*12+RIGHT(U596,2)-MID(U596,5,2)+1-4</f>
        <v>11</v>
      </c>
    </row>
    <row r="597" spans="1:22">
      <c r="A597" s="12">
        <v>592</v>
      </c>
      <c r="B597" s="31"/>
      <c r="C597" s="14" t="s">
        <v>1887</v>
      </c>
      <c r="D597" s="14" t="s">
        <v>37</v>
      </c>
      <c r="E597" s="15" t="s">
        <v>1888</v>
      </c>
      <c r="F597" s="32" t="s">
        <v>1889</v>
      </c>
      <c r="G597" s="28" t="s">
        <v>40</v>
      </c>
      <c r="H597" s="113">
        <v>4253</v>
      </c>
      <c r="I597" s="48"/>
      <c r="J597" s="18">
        <f>H597*0.16</f>
        <v>680.48</v>
      </c>
      <c r="K597" s="48"/>
      <c r="L597" s="48"/>
      <c r="M597" s="39">
        <f>J597+K597+L597</f>
        <v>680.48</v>
      </c>
      <c r="N597" s="48"/>
      <c r="O597" s="48"/>
      <c r="P597" s="48"/>
      <c r="Q597" s="72"/>
      <c r="R597" s="72"/>
      <c r="S597" s="53">
        <v>1</v>
      </c>
      <c r="T597" s="18">
        <f>M597+Q597</f>
        <v>680.48</v>
      </c>
      <c r="U597" s="56" t="s">
        <v>56</v>
      </c>
      <c r="V597" s="55">
        <f t="shared" ref="V597:V599" si="75">(MID(U597,8,4)-LEFT(U597,4))*12+RIGHT(U597,2)-MID(U597,5,2)+1</f>
        <v>2</v>
      </c>
    </row>
    <row r="598" spans="1:22">
      <c r="A598" s="12">
        <v>593</v>
      </c>
      <c r="B598" s="31"/>
      <c r="C598" s="14" t="s">
        <v>1890</v>
      </c>
      <c r="D598" s="14" t="s">
        <v>30</v>
      </c>
      <c r="E598" s="15" t="s">
        <v>1891</v>
      </c>
      <c r="F598" s="32" t="s">
        <v>1892</v>
      </c>
      <c r="G598" s="28" t="s">
        <v>40</v>
      </c>
      <c r="H598" s="113">
        <v>4600</v>
      </c>
      <c r="I598" s="48"/>
      <c r="J598" s="18">
        <v>736</v>
      </c>
      <c r="K598" s="48"/>
      <c r="L598" s="48"/>
      <c r="M598" s="18">
        <v>736</v>
      </c>
      <c r="N598" s="48"/>
      <c r="O598" s="48"/>
      <c r="P598" s="123"/>
      <c r="Q598" s="74"/>
      <c r="R598" s="74"/>
      <c r="S598" s="53">
        <v>1</v>
      </c>
      <c r="T598" s="18">
        <v>736</v>
      </c>
      <c r="U598" s="56" t="s">
        <v>239</v>
      </c>
      <c r="V598" s="55">
        <f>(MID(U598,8,4)-LEFT(U598,4))*12+RIGHT(U598,2)-MID(U598,5,2)+1</f>
        <v>1</v>
      </c>
    </row>
    <row r="599" spans="1:22">
      <c r="A599" s="12">
        <v>594</v>
      </c>
      <c r="B599" s="31"/>
      <c r="C599" s="14" t="s">
        <v>1893</v>
      </c>
      <c r="D599" s="14" t="s">
        <v>30</v>
      </c>
      <c r="E599" s="15" t="s">
        <v>1894</v>
      </c>
      <c r="F599" s="32" t="s">
        <v>1895</v>
      </c>
      <c r="G599" s="28" t="s">
        <v>40</v>
      </c>
      <c r="H599" s="113">
        <v>4600</v>
      </c>
      <c r="I599" s="48"/>
      <c r="J599" s="18">
        <v>736</v>
      </c>
      <c r="K599" s="48"/>
      <c r="L599" s="48"/>
      <c r="M599" s="18">
        <v>736</v>
      </c>
      <c r="N599" s="48"/>
      <c r="O599" s="48"/>
      <c r="P599" s="123"/>
      <c r="Q599" s="74"/>
      <c r="R599" s="74"/>
      <c r="S599" s="53">
        <v>1</v>
      </c>
      <c r="T599" s="18">
        <v>736</v>
      </c>
      <c r="U599" s="56" t="s">
        <v>239</v>
      </c>
      <c r="V599" s="55">
        <f>(MID(U599,8,4)-LEFT(U599,4))*12+RIGHT(U599,2)-MID(U599,5,2)+1</f>
        <v>1</v>
      </c>
    </row>
    <row r="600" spans="1:22">
      <c r="A600" s="12">
        <v>595</v>
      </c>
      <c r="B600" s="30" t="s">
        <v>1896</v>
      </c>
      <c r="C600" s="105" t="s">
        <v>1897</v>
      </c>
      <c r="D600" s="14" t="s">
        <v>30</v>
      </c>
      <c r="E600" s="27" t="s">
        <v>1898</v>
      </c>
      <c r="F600" s="32" t="s">
        <v>1899</v>
      </c>
      <c r="G600" s="28" t="s">
        <v>40</v>
      </c>
      <c r="H600" s="29">
        <v>4253</v>
      </c>
      <c r="I600" s="48"/>
      <c r="J600" s="18">
        <f t="shared" ref="J600:J663" si="76">H600*0.16</f>
        <v>680.48</v>
      </c>
      <c r="K600" s="48"/>
      <c r="L600" s="48"/>
      <c r="M600" s="39">
        <f t="shared" ref="M600:M663" si="77">J600+K600+L600</f>
        <v>680.48</v>
      </c>
      <c r="N600" s="48"/>
      <c r="O600" s="48"/>
      <c r="P600" s="48"/>
      <c r="Q600" s="77"/>
      <c r="R600" s="77"/>
      <c r="S600" s="53">
        <v>1</v>
      </c>
      <c r="T600" s="18">
        <f t="shared" ref="T600:T661" si="78">M600+Q600</f>
        <v>680.48</v>
      </c>
      <c r="U600" s="56" t="s">
        <v>1900</v>
      </c>
      <c r="V600" s="55">
        <f>(MID(U600,8,4)-LEFT(U600,4))*12+RIGHT(U600,2)-MID(U600,5,2)+1-2</f>
        <v>37</v>
      </c>
    </row>
    <row r="601" spans="1:22">
      <c r="A601" s="12">
        <v>596</v>
      </c>
      <c r="B601" s="31"/>
      <c r="C601" s="105" t="s">
        <v>1901</v>
      </c>
      <c r="D601" s="14" t="s">
        <v>37</v>
      </c>
      <c r="E601" s="15" t="s">
        <v>1902</v>
      </c>
      <c r="F601" s="32" t="s">
        <v>1903</v>
      </c>
      <c r="G601" s="28" t="s">
        <v>40</v>
      </c>
      <c r="H601" s="29">
        <v>4253</v>
      </c>
      <c r="I601" s="48"/>
      <c r="J601" s="18">
        <f>H601*0.16</f>
        <v>680.48</v>
      </c>
      <c r="K601" s="48"/>
      <c r="L601" s="48"/>
      <c r="M601" s="39">
        <f>J601+K601+L601</f>
        <v>680.48</v>
      </c>
      <c r="N601" s="48"/>
      <c r="O601" s="48"/>
      <c r="P601" s="48"/>
      <c r="Q601" s="39"/>
      <c r="R601" s="39"/>
      <c r="S601" s="53">
        <v>1</v>
      </c>
      <c r="T601" s="18">
        <f>M601+Q601</f>
        <v>680.48</v>
      </c>
      <c r="U601" s="56" t="s">
        <v>263</v>
      </c>
      <c r="V601" s="55">
        <f t="shared" ref="V601:V609" si="79">(MID(U601,8,4)-LEFT(U601,4))*12+RIGHT(U601,2)-MID(U601,5,2)+1</f>
        <v>25</v>
      </c>
    </row>
    <row r="602" spans="1:22">
      <c r="A602" s="12">
        <v>597</v>
      </c>
      <c r="B602" s="31"/>
      <c r="C602" s="105" t="s">
        <v>1904</v>
      </c>
      <c r="D602" s="14" t="s">
        <v>30</v>
      </c>
      <c r="E602" s="15" t="s">
        <v>1905</v>
      </c>
      <c r="F602" s="32" t="s">
        <v>1906</v>
      </c>
      <c r="G602" s="28" t="s">
        <v>40</v>
      </c>
      <c r="H602" s="29">
        <v>4253</v>
      </c>
      <c r="I602" s="48"/>
      <c r="J602" s="18">
        <f>H602*0.16</f>
        <v>680.48</v>
      </c>
      <c r="K602" s="48"/>
      <c r="L602" s="48"/>
      <c r="M602" s="39">
        <f>J602+K602+L602</f>
        <v>680.48</v>
      </c>
      <c r="N602" s="48"/>
      <c r="O602" s="48"/>
      <c r="P602" s="48"/>
      <c r="Q602" s="39"/>
      <c r="R602" s="39"/>
      <c r="S602" s="53">
        <v>1</v>
      </c>
      <c r="T602" s="18">
        <f>M602+Q602</f>
        <v>680.48</v>
      </c>
      <c r="U602" s="56" t="s">
        <v>1907</v>
      </c>
      <c r="V602" s="55">
        <f>(MID(U602,8,4)-LEFT(U602,4))*12+RIGHT(U602,2)-MID(U602,5,2)+1-2</f>
        <v>35</v>
      </c>
    </row>
    <row r="603" spans="1:22">
      <c r="A603" s="12">
        <v>598</v>
      </c>
      <c r="B603" s="114"/>
      <c r="C603" s="105" t="s">
        <v>1908</v>
      </c>
      <c r="D603" s="14" t="s">
        <v>37</v>
      </c>
      <c r="E603" s="15" t="s">
        <v>1909</v>
      </c>
      <c r="F603" s="32" t="s">
        <v>1910</v>
      </c>
      <c r="G603" s="28" t="s">
        <v>40</v>
      </c>
      <c r="H603" s="29">
        <v>4253</v>
      </c>
      <c r="I603" s="48"/>
      <c r="J603" s="18">
        <f>H603*0.16</f>
        <v>680.48</v>
      </c>
      <c r="K603" s="48"/>
      <c r="L603" s="48"/>
      <c r="M603" s="39">
        <f>J603+K603+L603</f>
        <v>680.48</v>
      </c>
      <c r="N603" s="48"/>
      <c r="O603" s="48"/>
      <c r="P603" s="48"/>
      <c r="Q603" s="39"/>
      <c r="R603" s="39"/>
      <c r="S603" s="53">
        <v>1</v>
      </c>
      <c r="T603" s="18">
        <f>M603+Q603</f>
        <v>680.48</v>
      </c>
      <c r="U603" s="56" t="s">
        <v>56</v>
      </c>
      <c r="V603" s="55">
        <f>(MID(U603,8,4)-LEFT(U603,4))*12+RIGHT(U603,2)-MID(U603,5,2)+1</f>
        <v>2</v>
      </c>
    </row>
    <row r="604" spans="1:22">
      <c r="A604" s="12">
        <v>599</v>
      </c>
      <c r="B604" s="31" t="s">
        <v>1911</v>
      </c>
      <c r="C604" s="105" t="s">
        <v>1912</v>
      </c>
      <c r="D604" s="14" t="s">
        <v>37</v>
      </c>
      <c r="E604" s="115" t="s">
        <v>1913</v>
      </c>
      <c r="F604" s="32" t="s">
        <v>1914</v>
      </c>
      <c r="G604" s="28" t="s">
        <v>40</v>
      </c>
      <c r="H604" s="29">
        <v>4253</v>
      </c>
      <c r="I604" s="48"/>
      <c r="J604" s="18">
        <f>H604*0.16</f>
        <v>680.48</v>
      </c>
      <c r="K604" s="48"/>
      <c r="L604" s="48"/>
      <c r="M604" s="39">
        <f>J604+K604+L604</f>
        <v>680.48</v>
      </c>
      <c r="N604" s="48"/>
      <c r="O604" s="48"/>
      <c r="P604" s="48"/>
      <c r="Q604" s="39"/>
      <c r="R604" s="39"/>
      <c r="S604" s="53">
        <v>1</v>
      </c>
      <c r="T604" s="18">
        <f>M604+Q604</f>
        <v>680.48</v>
      </c>
      <c r="U604" s="56" t="s">
        <v>390</v>
      </c>
      <c r="V604" s="55">
        <f>(MID(U604,8,4)-LEFT(U604,4))*12+RIGHT(U604,2)-MID(U604,5,2)+1</f>
        <v>4</v>
      </c>
    </row>
    <row r="605" spans="1:22">
      <c r="A605" s="12">
        <v>600</v>
      </c>
      <c r="B605" s="31"/>
      <c r="C605" s="105" t="s">
        <v>1915</v>
      </c>
      <c r="D605" s="14" t="s">
        <v>37</v>
      </c>
      <c r="E605" s="115" t="s">
        <v>1916</v>
      </c>
      <c r="F605" s="32" t="s">
        <v>1917</v>
      </c>
      <c r="G605" s="28" t="s">
        <v>40</v>
      </c>
      <c r="H605" s="29">
        <v>4253</v>
      </c>
      <c r="I605" s="48"/>
      <c r="J605" s="18">
        <f>H605*0.16</f>
        <v>680.48</v>
      </c>
      <c r="K605" s="48"/>
      <c r="L605" s="48"/>
      <c r="M605" s="39">
        <f>J605+K605+L605</f>
        <v>680.48</v>
      </c>
      <c r="N605" s="48"/>
      <c r="O605" s="48"/>
      <c r="P605" s="48"/>
      <c r="Q605" s="39"/>
      <c r="R605" s="39"/>
      <c r="S605" s="53">
        <v>1</v>
      </c>
      <c r="T605" s="18">
        <f>M605+Q605</f>
        <v>680.48</v>
      </c>
      <c r="U605" s="56" t="s">
        <v>390</v>
      </c>
      <c r="V605" s="55">
        <f>(MID(U605,8,4)-LEFT(U605,4))*12+RIGHT(U605,2)-MID(U605,5,2)+1</f>
        <v>4</v>
      </c>
    </row>
    <row r="606" spans="1:22">
      <c r="A606" s="12">
        <v>601</v>
      </c>
      <c r="B606" s="31"/>
      <c r="C606" s="105" t="s">
        <v>1918</v>
      </c>
      <c r="D606" s="14" t="s">
        <v>37</v>
      </c>
      <c r="E606" s="115" t="s">
        <v>1919</v>
      </c>
      <c r="F606" s="32" t="s">
        <v>1920</v>
      </c>
      <c r="G606" s="28" t="s">
        <v>40</v>
      </c>
      <c r="H606" s="29">
        <v>4253</v>
      </c>
      <c r="I606" s="48"/>
      <c r="J606" s="18">
        <f>H606*0.16</f>
        <v>680.48</v>
      </c>
      <c r="K606" s="48"/>
      <c r="L606" s="48"/>
      <c r="M606" s="39">
        <f>J606+K606+L606</f>
        <v>680.48</v>
      </c>
      <c r="N606" s="48"/>
      <c r="O606" s="48"/>
      <c r="P606" s="48"/>
      <c r="Q606" s="39"/>
      <c r="R606" s="39"/>
      <c r="S606" s="53">
        <v>1</v>
      </c>
      <c r="T606" s="18">
        <f>M606+Q606</f>
        <v>680.48</v>
      </c>
      <c r="U606" s="56" t="s">
        <v>390</v>
      </c>
      <c r="V606" s="55">
        <f>(MID(U606,8,4)-LEFT(U606,4))*12+RIGHT(U606,2)-MID(U606,5,2)+1</f>
        <v>4</v>
      </c>
    </row>
    <row r="607" spans="1:22">
      <c r="A607" s="12">
        <v>602</v>
      </c>
      <c r="B607" s="31"/>
      <c r="C607" s="105" t="s">
        <v>1921</v>
      </c>
      <c r="D607" s="14" t="s">
        <v>37</v>
      </c>
      <c r="E607" s="115" t="s">
        <v>1922</v>
      </c>
      <c r="F607" s="32" t="s">
        <v>1923</v>
      </c>
      <c r="G607" s="28" t="s">
        <v>40</v>
      </c>
      <c r="H607" s="29">
        <v>4253</v>
      </c>
      <c r="I607" s="48"/>
      <c r="J607" s="18">
        <f>H607*0.16</f>
        <v>680.48</v>
      </c>
      <c r="K607" s="48"/>
      <c r="L607" s="48"/>
      <c r="M607" s="39">
        <f>J607+K607+L607</f>
        <v>680.48</v>
      </c>
      <c r="N607" s="48"/>
      <c r="O607" s="48"/>
      <c r="P607" s="48"/>
      <c r="Q607" s="39"/>
      <c r="R607" s="39"/>
      <c r="S607" s="53">
        <v>1</v>
      </c>
      <c r="T607" s="18">
        <f>M607+Q607</f>
        <v>680.48</v>
      </c>
      <c r="U607" s="56" t="s">
        <v>56</v>
      </c>
      <c r="V607" s="55">
        <f>(MID(U607,8,4)-LEFT(U607,4))*12+RIGHT(U607,2)-MID(U607,5,2)+1</f>
        <v>2</v>
      </c>
    </row>
    <row r="608" spans="1:22">
      <c r="A608" s="12">
        <v>603</v>
      </c>
      <c r="B608" s="31"/>
      <c r="C608" s="105" t="s">
        <v>1924</v>
      </c>
      <c r="D608" s="14" t="s">
        <v>30</v>
      </c>
      <c r="E608" s="115" t="s">
        <v>1925</v>
      </c>
      <c r="F608" s="32" t="s">
        <v>1926</v>
      </c>
      <c r="G608" s="28" t="s">
        <v>40</v>
      </c>
      <c r="H608" s="29">
        <v>4253</v>
      </c>
      <c r="I608" s="48"/>
      <c r="J608" s="18">
        <f>H608*0.16</f>
        <v>680.48</v>
      </c>
      <c r="K608" s="48"/>
      <c r="L608" s="48"/>
      <c r="M608" s="39">
        <f>J608+K608+L608</f>
        <v>680.48</v>
      </c>
      <c r="N608" s="48"/>
      <c r="O608" s="48"/>
      <c r="P608" s="48"/>
      <c r="Q608" s="39"/>
      <c r="R608" s="39"/>
      <c r="S608" s="53">
        <v>1</v>
      </c>
      <c r="T608" s="18">
        <f>M608+Q608</f>
        <v>680.48</v>
      </c>
      <c r="U608" s="56" t="s">
        <v>56</v>
      </c>
      <c r="V608" s="55">
        <f>(MID(U608,8,4)-LEFT(U608,4))*12+RIGHT(U608,2)-MID(U608,5,2)+1</f>
        <v>2</v>
      </c>
    </row>
    <row r="609" spans="1:22">
      <c r="A609" s="12">
        <v>604</v>
      </c>
      <c r="B609" s="31"/>
      <c r="C609" s="105" t="s">
        <v>1927</v>
      </c>
      <c r="D609" s="14" t="s">
        <v>30</v>
      </c>
      <c r="E609" s="115" t="s">
        <v>1928</v>
      </c>
      <c r="F609" s="32" t="s">
        <v>1929</v>
      </c>
      <c r="G609" s="28" t="s">
        <v>40</v>
      </c>
      <c r="H609" s="29">
        <v>4253</v>
      </c>
      <c r="I609" s="48"/>
      <c r="J609" s="18">
        <f>H609*0.16</f>
        <v>680.48</v>
      </c>
      <c r="K609" s="48"/>
      <c r="L609" s="48"/>
      <c r="M609" s="39">
        <f>J609+K609+L609</f>
        <v>680.48</v>
      </c>
      <c r="N609" s="48"/>
      <c r="O609" s="48"/>
      <c r="P609" s="48"/>
      <c r="Q609" s="39"/>
      <c r="R609" s="39"/>
      <c r="S609" s="53">
        <v>1</v>
      </c>
      <c r="T609" s="18">
        <f>M609+Q609</f>
        <v>680.48</v>
      </c>
      <c r="U609" s="56" t="s">
        <v>56</v>
      </c>
      <c r="V609" s="55">
        <f>(MID(U609,8,4)-LEFT(U609,4))*12+RIGHT(U609,2)-MID(U609,5,2)+1</f>
        <v>2</v>
      </c>
    </row>
    <row r="610" spans="1:22">
      <c r="A610" s="12">
        <v>605</v>
      </c>
      <c r="B610" s="19" t="s">
        <v>1930</v>
      </c>
      <c r="C610" s="20" t="s">
        <v>1847</v>
      </c>
      <c r="D610" s="20" t="s">
        <v>30</v>
      </c>
      <c r="E610" s="27" t="s">
        <v>1931</v>
      </c>
      <c r="F610" s="32" t="s">
        <v>1932</v>
      </c>
      <c r="G610" s="28" t="s">
        <v>40</v>
      </c>
      <c r="H610" s="25">
        <v>4253</v>
      </c>
      <c r="I610" s="48"/>
      <c r="J610" s="18">
        <f>H610*0.16</f>
        <v>680.48</v>
      </c>
      <c r="K610" s="48"/>
      <c r="L610" s="48"/>
      <c r="M610" s="39">
        <f>J610+K610+L610</f>
        <v>680.48</v>
      </c>
      <c r="N610" s="48"/>
      <c r="O610" s="48"/>
      <c r="P610" s="48"/>
      <c r="Q610" s="39"/>
      <c r="R610" s="39"/>
      <c r="S610" s="53">
        <v>1</v>
      </c>
      <c r="T610" s="18">
        <f>M610+Q610</f>
        <v>680.48</v>
      </c>
      <c r="U610" s="56" t="s">
        <v>209</v>
      </c>
      <c r="V610" s="55">
        <f t="shared" ref="V610:V620" si="80">(MID(U610,8,4)-LEFT(U610,4))*12+RIGHT(U610,2)-MID(U610,5,2)+1-1</f>
        <v>26</v>
      </c>
    </row>
    <row r="611" spans="1:22">
      <c r="A611" s="12">
        <v>606</v>
      </c>
      <c r="B611" s="22"/>
      <c r="C611" s="20" t="s">
        <v>1933</v>
      </c>
      <c r="D611" s="24" t="s">
        <v>30</v>
      </c>
      <c r="E611" s="27" t="s">
        <v>1934</v>
      </c>
      <c r="F611" s="32" t="s">
        <v>1935</v>
      </c>
      <c r="G611" s="28" t="s">
        <v>40</v>
      </c>
      <c r="H611" s="25">
        <v>4253</v>
      </c>
      <c r="I611" s="48"/>
      <c r="J611" s="18">
        <f>H611*0.16</f>
        <v>680.48</v>
      </c>
      <c r="K611" s="48"/>
      <c r="L611" s="48"/>
      <c r="M611" s="39">
        <f>J611+K611+L611</f>
        <v>680.48</v>
      </c>
      <c r="N611" s="48"/>
      <c r="O611" s="48"/>
      <c r="P611" s="48"/>
      <c r="Q611" s="39"/>
      <c r="R611" s="39"/>
      <c r="S611" s="53">
        <v>1</v>
      </c>
      <c r="T611" s="18">
        <f>M611+Q611</f>
        <v>680.48</v>
      </c>
      <c r="U611" s="56" t="s">
        <v>209</v>
      </c>
      <c r="V611" s="55">
        <f>(MID(U611,8,4)-LEFT(U611,4))*12+RIGHT(U611,2)-MID(U611,5,2)+1-1</f>
        <v>26</v>
      </c>
    </row>
    <row r="612" spans="1:22">
      <c r="A612" s="12">
        <v>607</v>
      </c>
      <c r="B612" s="22"/>
      <c r="C612" s="20" t="s">
        <v>1936</v>
      </c>
      <c r="D612" s="20" t="s">
        <v>30</v>
      </c>
      <c r="E612" s="27" t="s">
        <v>1937</v>
      </c>
      <c r="F612" s="32" t="s">
        <v>1938</v>
      </c>
      <c r="G612" s="28" t="s">
        <v>40</v>
      </c>
      <c r="H612" s="25">
        <v>4253</v>
      </c>
      <c r="I612" s="48"/>
      <c r="J612" s="18">
        <f>H612*0.16</f>
        <v>680.48</v>
      </c>
      <c r="K612" s="48"/>
      <c r="L612" s="48"/>
      <c r="M612" s="39">
        <f>J612+K612+L612</f>
        <v>680.48</v>
      </c>
      <c r="N612" s="48"/>
      <c r="O612" s="48"/>
      <c r="P612" s="48"/>
      <c r="Q612" s="39"/>
      <c r="R612" s="39"/>
      <c r="S612" s="53">
        <v>1</v>
      </c>
      <c r="T612" s="18">
        <f>M612+Q612</f>
        <v>680.48</v>
      </c>
      <c r="U612" s="56" t="s">
        <v>209</v>
      </c>
      <c r="V612" s="55">
        <f>(MID(U612,8,4)-LEFT(U612,4))*12+RIGHT(U612,2)-MID(U612,5,2)+1-1</f>
        <v>26</v>
      </c>
    </row>
    <row r="613" spans="1:22">
      <c r="A613" s="12">
        <v>608</v>
      </c>
      <c r="B613" s="22"/>
      <c r="C613" s="20" t="s">
        <v>1939</v>
      </c>
      <c r="D613" s="20" t="s">
        <v>30</v>
      </c>
      <c r="E613" s="27" t="s">
        <v>1940</v>
      </c>
      <c r="F613" s="32" t="s">
        <v>1941</v>
      </c>
      <c r="G613" s="28" t="s">
        <v>40</v>
      </c>
      <c r="H613" s="25">
        <v>4253</v>
      </c>
      <c r="I613" s="48"/>
      <c r="J613" s="18">
        <f>H613*0.16</f>
        <v>680.48</v>
      </c>
      <c r="K613" s="48"/>
      <c r="L613" s="48"/>
      <c r="M613" s="39">
        <f>J613+K613+L613</f>
        <v>680.48</v>
      </c>
      <c r="N613" s="48"/>
      <c r="O613" s="48"/>
      <c r="P613" s="48"/>
      <c r="Q613" s="39"/>
      <c r="R613" s="39"/>
      <c r="S613" s="53">
        <v>1</v>
      </c>
      <c r="T613" s="18">
        <f>M613+Q613</f>
        <v>680.48</v>
      </c>
      <c r="U613" s="56" t="s">
        <v>209</v>
      </c>
      <c r="V613" s="55">
        <f>(MID(U613,8,4)-LEFT(U613,4))*12+RIGHT(U613,2)-MID(U613,5,2)+1-1</f>
        <v>26</v>
      </c>
    </row>
    <row r="614" spans="1:22">
      <c r="A614" s="12">
        <v>609</v>
      </c>
      <c r="B614" s="22"/>
      <c r="C614" s="20" t="s">
        <v>1942</v>
      </c>
      <c r="D614" s="24" t="s">
        <v>37</v>
      </c>
      <c r="E614" s="27" t="s">
        <v>1898</v>
      </c>
      <c r="F614" s="32" t="s">
        <v>1943</v>
      </c>
      <c r="G614" s="28" t="s">
        <v>40</v>
      </c>
      <c r="H614" s="25">
        <v>4253</v>
      </c>
      <c r="I614" s="48"/>
      <c r="J614" s="18">
        <f>H614*0.16</f>
        <v>680.48</v>
      </c>
      <c r="K614" s="48"/>
      <c r="L614" s="48"/>
      <c r="M614" s="39">
        <f>J614+K614+L614</f>
        <v>680.48</v>
      </c>
      <c r="N614" s="48"/>
      <c r="O614" s="48"/>
      <c r="P614" s="48"/>
      <c r="Q614" s="39"/>
      <c r="R614" s="39"/>
      <c r="S614" s="53">
        <v>1</v>
      </c>
      <c r="T614" s="18">
        <f>M614+Q614</f>
        <v>680.48</v>
      </c>
      <c r="U614" s="56" t="s">
        <v>209</v>
      </c>
      <c r="V614" s="55">
        <f>(MID(U614,8,4)-LEFT(U614,4))*12+RIGHT(U614,2)-MID(U614,5,2)+1-1</f>
        <v>26</v>
      </c>
    </row>
    <row r="615" spans="1:22">
      <c r="A615" s="12">
        <v>610</v>
      </c>
      <c r="B615" s="22"/>
      <c r="C615" s="20" t="s">
        <v>1944</v>
      </c>
      <c r="D615" s="20" t="s">
        <v>37</v>
      </c>
      <c r="E615" s="27" t="s">
        <v>1945</v>
      </c>
      <c r="F615" s="32" t="s">
        <v>1946</v>
      </c>
      <c r="G615" s="28" t="s">
        <v>40</v>
      </c>
      <c r="H615" s="25">
        <v>6000</v>
      </c>
      <c r="I615" s="48"/>
      <c r="J615" s="18">
        <f>H615*0.16</f>
        <v>960</v>
      </c>
      <c r="K615" s="48"/>
      <c r="L615" s="48"/>
      <c r="M615" s="39">
        <f>J615+K615+L615</f>
        <v>960</v>
      </c>
      <c r="N615" s="48"/>
      <c r="O615" s="48"/>
      <c r="P615" s="48"/>
      <c r="Q615" s="39"/>
      <c r="R615" s="39"/>
      <c r="S615" s="53">
        <v>1</v>
      </c>
      <c r="T615" s="18">
        <f>M615+Q615</f>
        <v>960</v>
      </c>
      <c r="U615" s="56" t="s">
        <v>209</v>
      </c>
      <c r="V615" s="55">
        <f>(MID(U615,8,4)-LEFT(U615,4))*12+RIGHT(U615,2)-MID(U615,5,2)+1-1</f>
        <v>26</v>
      </c>
    </row>
    <row r="616" spans="1:22">
      <c r="A616" s="12">
        <v>611</v>
      </c>
      <c r="B616" s="22"/>
      <c r="C616" s="20" t="s">
        <v>1947</v>
      </c>
      <c r="D616" s="20" t="s">
        <v>30</v>
      </c>
      <c r="E616" s="27" t="s">
        <v>1948</v>
      </c>
      <c r="F616" s="32" t="s">
        <v>1949</v>
      </c>
      <c r="G616" s="28" t="s">
        <v>40</v>
      </c>
      <c r="H616" s="25">
        <v>4253</v>
      </c>
      <c r="I616" s="48"/>
      <c r="J616" s="18">
        <f>H616*0.16</f>
        <v>680.48</v>
      </c>
      <c r="K616" s="48"/>
      <c r="L616" s="48"/>
      <c r="M616" s="39">
        <f>J616+K616+L616</f>
        <v>680.48</v>
      </c>
      <c r="N616" s="48"/>
      <c r="O616" s="48"/>
      <c r="P616" s="48"/>
      <c r="Q616" s="39"/>
      <c r="R616" s="39"/>
      <c r="S616" s="53">
        <v>1</v>
      </c>
      <c r="T616" s="18">
        <f>M616+Q616</f>
        <v>680.48</v>
      </c>
      <c r="U616" s="56" t="s">
        <v>112</v>
      </c>
      <c r="V616" s="55">
        <f>(MID(U616,8,4)-LEFT(U616,4))*12+RIGHT(U616,2)-MID(U616,5,2)+1-1</f>
        <v>15</v>
      </c>
    </row>
    <row r="617" spans="1:22">
      <c r="A617" s="12">
        <v>612</v>
      </c>
      <c r="B617" s="22"/>
      <c r="C617" s="20" t="s">
        <v>1950</v>
      </c>
      <c r="D617" s="20" t="s">
        <v>30</v>
      </c>
      <c r="E617" s="32" t="s">
        <v>1951</v>
      </c>
      <c r="F617" s="32" t="s">
        <v>1952</v>
      </c>
      <c r="G617" s="28" t="s">
        <v>40</v>
      </c>
      <c r="H617" s="45">
        <v>4253</v>
      </c>
      <c r="I617" s="48"/>
      <c r="J617" s="18">
        <f>H617*0.16</f>
        <v>680.48</v>
      </c>
      <c r="K617" s="48"/>
      <c r="L617" s="48"/>
      <c r="M617" s="39">
        <f>J617+K617+L617</f>
        <v>680.48</v>
      </c>
      <c r="N617" s="48"/>
      <c r="O617" s="48"/>
      <c r="P617" s="48"/>
      <c r="Q617" s="39"/>
      <c r="R617" s="39"/>
      <c r="S617" s="53">
        <v>1</v>
      </c>
      <c r="T617" s="18">
        <f>M617+Q617</f>
        <v>680.48</v>
      </c>
      <c r="U617" s="56" t="s">
        <v>45</v>
      </c>
      <c r="V617" s="55">
        <f>(MID(U617,8,4)-LEFT(U617,4))*12+RIGHT(U617,2)-MID(U617,5,2)+1-1</f>
        <v>14</v>
      </c>
    </row>
    <row r="618" spans="1:22">
      <c r="A618" s="12">
        <v>613</v>
      </c>
      <c r="B618" s="22"/>
      <c r="C618" s="20" t="s">
        <v>1953</v>
      </c>
      <c r="D618" s="20" t="s">
        <v>30</v>
      </c>
      <c r="E618" s="32" t="s">
        <v>1954</v>
      </c>
      <c r="F618" s="32" t="s">
        <v>1955</v>
      </c>
      <c r="G618" s="28" t="s">
        <v>40</v>
      </c>
      <c r="H618" s="45">
        <v>4253</v>
      </c>
      <c r="I618" s="48"/>
      <c r="J618" s="18">
        <f>H618*0.16</f>
        <v>680.48</v>
      </c>
      <c r="K618" s="48"/>
      <c r="L618" s="48"/>
      <c r="M618" s="39">
        <f>J618+K618+L618</f>
        <v>680.48</v>
      </c>
      <c r="N618" s="48"/>
      <c r="O618" s="48"/>
      <c r="P618" s="48"/>
      <c r="Q618" s="39"/>
      <c r="R618" s="39"/>
      <c r="S618" s="53">
        <v>1</v>
      </c>
      <c r="T618" s="18">
        <f>M618+Q618</f>
        <v>680.48</v>
      </c>
      <c r="U618" s="56" t="s">
        <v>45</v>
      </c>
      <c r="V618" s="55">
        <f>(MID(U618,8,4)-LEFT(U618,4))*12+RIGHT(U618,2)-MID(U618,5,2)+1-1</f>
        <v>14</v>
      </c>
    </row>
    <row r="619" spans="1:22">
      <c r="A619" s="12">
        <v>614</v>
      </c>
      <c r="B619" s="22"/>
      <c r="C619" s="20" t="s">
        <v>1956</v>
      </c>
      <c r="D619" s="20" t="s">
        <v>30</v>
      </c>
      <c r="E619" s="32" t="s">
        <v>1957</v>
      </c>
      <c r="F619" s="32" t="s">
        <v>1958</v>
      </c>
      <c r="G619" s="28" t="s">
        <v>40</v>
      </c>
      <c r="H619" s="45">
        <v>4253</v>
      </c>
      <c r="I619" s="48"/>
      <c r="J619" s="18">
        <f>H619*0.16</f>
        <v>680.48</v>
      </c>
      <c r="K619" s="48"/>
      <c r="L619" s="48"/>
      <c r="M619" s="39">
        <f>J619+K619+L619</f>
        <v>680.48</v>
      </c>
      <c r="N619" s="48"/>
      <c r="O619" s="48"/>
      <c r="P619" s="48"/>
      <c r="Q619" s="39"/>
      <c r="R619" s="39"/>
      <c r="S619" s="53">
        <v>1</v>
      </c>
      <c r="T619" s="18">
        <f>M619+Q619</f>
        <v>680.48</v>
      </c>
      <c r="U619" s="56" t="s">
        <v>119</v>
      </c>
      <c r="V619" s="55">
        <f>(MID(U619,8,4)-LEFT(U619,4))*12+RIGHT(U619,2)-MID(U619,5,2)+1-1</f>
        <v>11</v>
      </c>
    </row>
    <row r="620" spans="1:22">
      <c r="A620" s="12">
        <v>615</v>
      </c>
      <c r="B620" s="22"/>
      <c r="C620" s="20" t="s">
        <v>1959</v>
      </c>
      <c r="D620" s="24" t="s">
        <v>37</v>
      </c>
      <c r="E620" s="32" t="s">
        <v>1960</v>
      </c>
      <c r="F620" s="32" t="s">
        <v>1961</v>
      </c>
      <c r="G620" s="28" t="s">
        <v>40</v>
      </c>
      <c r="H620" s="45">
        <v>4253</v>
      </c>
      <c r="I620" s="48"/>
      <c r="J620" s="18">
        <f>H620*0.16</f>
        <v>680.48</v>
      </c>
      <c r="K620" s="48"/>
      <c r="L620" s="48"/>
      <c r="M620" s="39">
        <f>J620+K620+L620</f>
        <v>680.48</v>
      </c>
      <c r="N620" s="48"/>
      <c r="O620" s="48"/>
      <c r="P620" s="48"/>
      <c r="Q620" s="39"/>
      <c r="R620" s="39"/>
      <c r="S620" s="53">
        <v>1</v>
      </c>
      <c r="T620" s="18">
        <f>M620+Q620</f>
        <v>680.48</v>
      </c>
      <c r="U620" s="56" t="s">
        <v>119</v>
      </c>
      <c r="V620" s="55">
        <f>(MID(U620,8,4)-LEFT(U620,4))*12+RIGHT(U620,2)-MID(U620,5,2)+1-1</f>
        <v>11</v>
      </c>
    </row>
    <row r="621" spans="1:22">
      <c r="A621" s="12">
        <v>616</v>
      </c>
      <c r="B621" s="22"/>
      <c r="C621" s="20" t="s">
        <v>1962</v>
      </c>
      <c r="D621" s="20" t="s">
        <v>30</v>
      </c>
      <c r="E621" s="32" t="s">
        <v>1963</v>
      </c>
      <c r="F621" s="32" t="s">
        <v>1964</v>
      </c>
      <c r="G621" s="28" t="s">
        <v>40</v>
      </c>
      <c r="H621" s="45">
        <v>4253</v>
      </c>
      <c r="I621" s="48"/>
      <c r="J621" s="18">
        <f>H621*0.16</f>
        <v>680.48</v>
      </c>
      <c r="K621" s="48"/>
      <c r="L621" s="48"/>
      <c r="M621" s="39">
        <f>J621+K621+L621</f>
        <v>680.48</v>
      </c>
      <c r="N621" s="48"/>
      <c r="O621" s="48"/>
      <c r="P621" s="48"/>
      <c r="Q621" s="39"/>
      <c r="R621" s="39"/>
      <c r="S621" s="53">
        <v>1</v>
      </c>
      <c r="T621" s="18">
        <f>M621+Q621</f>
        <v>680.48</v>
      </c>
      <c r="U621" s="56" t="s">
        <v>229</v>
      </c>
      <c r="V621" s="55">
        <f t="shared" ref="V621:V630" si="81">(MID(U621,8,4)-LEFT(U621,4))*12+RIGHT(U621,2)-MID(U621,5,2)+1</f>
        <v>3</v>
      </c>
    </row>
    <row r="622" spans="1:22">
      <c r="A622" s="12">
        <v>617</v>
      </c>
      <c r="B622" s="22"/>
      <c r="C622" s="20" t="s">
        <v>1965</v>
      </c>
      <c r="D622" s="24" t="s">
        <v>37</v>
      </c>
      <c r="E622" s="32" t="s">
        <v>1966</v>
      </c>
      <c r="F622" s="32" t="s">
        <v>1967</v>
      </c>
      <c r="G622" s="28" t="s">
        <v>40</v>
      </c>
      <c r="H622" s="45">
        <v>4253</v>
      </c>
      <c r="I622" s="48"/>
      <c r="J622" s="18">
        <f>H622*0.16</f>
        <v>680.48</v>
      </c>
      <c r="K622" s="48"/>
      <c r="L622" s="48"/>
      <c r="M622" s="39">
        <f>J622+K622+L622</f>
        <v>680.48</v>
      </c>
      <c r="N622" s="48"/>
      <c r="O622" s="48"/>
      <c r="P622" s="48"/>
      <c r="Q622" s="39"/>
      <c r="R622" s="39"/>
      <c r="S622" s="53">
        <v>1</v>
      </c>
      <c r="T622" s="18">
        <f>M622+Q622</f>
        <v>680.48</v>
      </c>
      <c r="U622" s="56" t="s">
        <v>239</v>
      </c>
      <c r="V622" s="55">
        <v>1</v>
      </c>
    </row>
    <row r="623" spans="1:22">
      <c r="A623" s="12">
        <v>618</v>
      </c>
      <c r="B623" s="22"/>
      <c r="C623" s="20" t="s">
        <v>1968</v>
      </c>
      <c r="D623" s="24" t="s">
        <v>37</v>
      </c>
      <c r="E623" s="32" t="s">
        <v>1969</v>
      </c>
      <c r="F623" s="32" t="s">
        <v>1970</v>
      </c>
      <c r="G623" s="28" t="s">
        <v>40</v>
      </c>
      <c r="H623" s="45">
        <v>4253</v>
      </c>
      <c r="I623" s="48"/>
      <c r="J623" s="18">
        <f>H623*0.16</f>
        <v>680.48</v>
      </c>
      <c r="K623" s="48"/>
      <c r="L623" s="48"/>
      <c r="M623" s="39">
        <f>J623+K623+L623</f>
        <v>680.48</v>
      </c>
      <c r="N623" s="48"/>
      <c r="O623" s="48"/>
      <c r="P623" s="48"/>
      <c r="Q623" s="39"/>
      <c r="R623" s="39"/>
      <c r="S623" s="53">
        <v>1</v>
      </c>
      <c r="T623" s="18">
        <f>M623+Q623</f>
        <v>680.48</v>
      </c>
      <c r="U623" s="56" t="s">
        <v>239</v>
      </c>
      <c r="V623" s="55">
        <v>1</v>
      </c>
    </row>
    <row r="624" spans="1:22">
      <c r="A624" s="12">
        <v>619</v>
      </c>
      <c r="B624" s="31" t="s">
        <v>1971</v>
      </c>
      <c r="C624" s="24" t="s">
        <v>1972</v>
      </c>
      <c r="D624" s="24" t="s">
        <v>37</v>
      </c>
      <c r="E624" s="32" t="s">
        <v>1973</v>
      </c>
      <c r="F624" s="21" t="s">
        <v>1974</v>
      </c>
      <c r="G624" s="28" t="s">
        <v>40</v>
      </c>
      <c r="H624" s="45">
        <v>4253</v>
      </c>
      <c r="I624" s="48"/>
      <c r="J624" s="18">
        <f>H624*0.16</f>
        <v>680.48</v>
      </c>
      <c r="K624" s="48"/>
      <c r="L624" s="48"/>
      <c r="M624" s="39">
        <f>J624+K624+L624</f>
        <v>680.48</v>
      </c>
      <c r="N624" s="48"/>
      <c r="O624" s="48"/>
      <c r="P624" s="48"/>
      <c r="Q624" s="39"/>
      <c r="R624" s="39"/>
      <c r="S624" s="53">
        <v>1</v>
      </c>
      <c r="T624" s="18">
        <f>M624+Q624</f>
        <v>680.48</v>
      </c>
      <c r="U624" s="56" t="s">
        <v>390</v>
      </c>
      <c r="V624" s="55">
        <f>(MID(U624,8,4)-LEFT(U624,4))*12+RIGHT(U624,2)-MID(U624,5,2)+1</f>
        <v>4</v>
      </c>
    </row>
    <row r="625" spans="1:22">
      <c r="A625" s="12">
        <v>620</v>
      </c>
      <c r="B625" s="31"/>
      <c r="C625" s="24" t="s">
        <v>1975</v>
      </c>
      <c r="D625" s="24" t="s">
        <v>30</v>
      </c>
      <c r="E625" s="32" t="s">
        <v>1976</v>
      </c>
      <c r="F625" s="116" t="s">
        <v>1977</v>
      </c>
      <c r="G625" s="28" t="s">
        <v>40</v>
      </c>
      <c r="H625" s="45">
        <v>4253</v>
      </c>
      <c r="I625" s="48"/>
      <c r="J625" s="18">
        <f>H625*0.16</f>
        <v>680.48</v>
      </c>
      <c r="K625" s="48"/>
      <c r="L625" s="48"/>
      <c r="M625" s="39">
        <f>J625+K625+L625</f>
        <v>680.48</v>
      </c>
      <c r="N625" s="48"/>
      <c r="O625" s="48"/>
      <c r="P625" s="48"/>
      <c r="Q625" s="39"/>
      <c r="R625" s="39"/>
      <c r="S625" s="53">
        <v>1</v>
      </c>
      <c r="T625" s="18">
        <f>M625+Q625</f>
        <v>680.48</v>
      </c>
      <c r="U625" s="56" t="s">
        <v>390</v>
      </c>
      <c r="V625" s="55">
        <f>(MID(U625,8,4)-LEFT(U625,4))*12+RIGHT(U625,2)-MID(U625,5,2)+1</f>
        <v>4</v>
      </c>
    </row>
    <row r="626" spans="1:22">
      <c r="A626" s="12">
        <v>621</v>
      </c>
      <c r="B626" s="31"/>
      <c r="C626" s="24" t="s">
        <v>1978</v>
      </c>
      <c r="D626" s="24" t="s">
        <v>37</v>
      </c>
      <c r="E626" s="32" t="s">
        <v>1979</v>
      </c>
      <c r="F626" s="21" t="s">
        <v>1980</v>
      </c>
      <c r="G626" s="28" t="s">
        <v>40</v>
      </c>
      <c r="H626" s="45">
        <v>4253</v>
      </c>
      <c r="I626" s="48"/>
      <c r="J626" s="18">
        <f>H626*0.16</f>
        <v>680.48</v>
      </c>
      <c r="K626" s="48"/>
      <c r="L626" s="48"/>
      <c r="M626" s="39">
        <f>J626+K626+L626</f>
        <v>680.48</v>
      </c>
      <c r="N626" s="48"/>
      <c r="O626" s="48"/>
      <c r="P626" s="48"/>
      <c r="Q626" s="39"/>
      <c r="R626" s="39"/>
      <c r="S626" s="53">
        <v>1</v>
      </c>
      <c r="T626" s="18">
        <f>M626+Q626</f>
        <v>680.48</v>
      </c>
      <c r="U626" s="56" t="s">
        <v>390</v>
      </c>
      <c r="V626" s="55">
        <f>(MID(U626,8,4)-LEFT(U626,4))*12+RIGHT(U626,2)-MID(U626,5,2)+1</f>
        <v>4</v>
      </c>
    </row>
    <row r="627" spans="1:22">
      <c r="A627" s="12">
        <v>622</v>
      </c>
      <c r="B627" s="31"/>
      <c r="C627" s="24" t="s">
        <v>1981</v>
      </c>
      <c r="D627" s="24" t="s">
        <v>30</v>
      </c>
      <c r="E627" s="32" t="s">
        <v>1982</v>
      </c>
      <c r="F627" s="32" t="s">
        <v>1983</v>
      </c>
      <c r="G627" s="28" t="s">
        <v>40</v>
      </c>
      <c r="H627" s="45">
        <v>4300</v>
      </c>
      <c r="I627" s="48"/>
      <c r="J627" s="18">
        <f>H627*0.16</f>
        <v>688</v>
      </c>
      <c r="K627" s="48"/>
      <c r="L627" s="48"/>
      <c r="M627" s="39">
        <f>J627+K627+L627</f>
        <v>688</v>
      </c>
      <c r="N627" s="48"/>
      <c r="O627" s="48"/>
      <c r="P627" s="48"/>
      <c r="Q627" s="39"/>
      <c r="R627" s="39"/>
      <c r="S627" s="53">
        <v>1</v>
      </c>
      <c r="T627" s="18">
        <f>M627+Q627</f>
        <v>688</v>
      </c>
      <c r="U627" s="56" t="s">
        <v>390</v>
      </c>
      <c r="V627" s="55">
        <f>(MID(U627,8,4)-LEFT(U627,4))*12+RIGHT(U627,2)-MID(U627,5,2)+1</f>
        <v>4</v>
      </c>
    </row>
    <row r="628" spans="1:22">
      <c r="A628" s="12">
        <v>623</v>
      </c>
      <c r="B628" s="31"/>
      <c r="C628" s="24" t="s">
        <v>1984</v>
      </c>
      <c r="D628" s="24" t="s">
        <v>37</v>
      </c>
      <c r="E628" s="32" t="s">
        <v>1985</v>
      </c>
      <c r="F628" s="32" t="s">
        <v>1986</v>
      </c>
      <c r="G628" s="28" t="s">
        <v>40</v>
      </c>
      <c r="H628" s="45">
        <v>4300</v>
      </c>
      <c r="I628" s="48"/>
      <c r="J628" s="18">
        <f>H628*0.16</f>
        <v>688</v>
      </c>
      <c r="K628" s="48"/>
      <c r="L628" s="48"/>
      <c r="M628" s="39">
        <f>J628+K628+L628</f>
        <v>688</v>
      </c>
      <c r="N628" s="48"/>
      <c r="O628" s="48"/>
      <c r="P628" s="48"/>
      <c r="Q628" s="39"/>
      <c r="R628" s="39"/>
      <c r="S628" s="53">
        <v>1</v>
      </c>
      <c r="T628" s="18">
        <f>M628+Q628</f>
        <v>688</v>
      </c>
      <c r="U628" s="56" t="s">
        <v>390</v>
      </c>
      <c r="V628" s="55">
        <f>(MID(U628,8,4)-LEFT(U628,4))*12+RIGHT(U628,2)-MID(U628,5,2)+1</f>
        <v>4</v>
      </c>
    </row>
    <row r="629" spans="1:22">
      <c r="A629" s="12">
        <v>624</v>
      </c>
      <c r="B629" s="31"/>
      <c r="C629" s="24" t="s">
        <v>893</v>
      </c>
      <c r="D629" s="24" t="s">
        <v>37</v>
      </c>
      <c r="E629" s="32" t="s">
        <v>1987</v>
      </c>
      <c r="F629" s="32" t="s">
        <v>1988</v>
      </c>
      <c r="G629" s="28" t="s">
        <v>40</v>
      </c>
      <c r="H629" s="45">
        <v>4253</v>
      </c>
      <c r="I629" s="48"/>
      <c r="J629" s="18">
        <f>H629*0.16</f>
        <v>680.48</v>
      </c>
      <c r="K629" s="48"/>
      <c r="L629" s="48"/>
      <c r="M629" s="39">
        <f>J629+K629+L629</f>
        <v>680.48</v>
      </c>
      <c r="N629" s="48"/>
      <c r="O629" s="48"/>
      <c r="P629" s="48"/>
      <c r="Q629" s="39"/>
      <c r="R629" s="39"/>
      <c r="S629" s="53">
        <v>1</v>
      </c>
      <c r="T629" s="18">
        <f>M629+Q629</f>
        <v>680.48</v>
      </c>
      <c r="U629" s="56" t="s">
        <v>390</v>
      </c>
      <c r="V629" s="55">
        <f>(MID(U629,8,4)-LEFT(U629,4))*12+RIGHT(U629,2)-MID(U629,5,2)+1</f>
        <v>4</v>
      </c>
    </row>
    <row r="630" spans="1:22">
      <c r="A630" s="12">
        <v>625</v>
      </c>
      <c r="B630" s="31"/>
      <c r="C630" s="117" t="s">
        <v>1989</v>
      </c>
      <c r="D630" s="117" t="s">
        <v>37</v>
      </c>
      <c r="E630" s="118" t="s">
        <v>1990</v>
      </c>
      <c r="F630" s="118" t="s">
        <v>1991</v>
      </c>
      <c r="G630" s="119" t="s">
        <v>40</v>
      </c>
      <c r="H630" s="120">
        <v>4253</v>
      </c>
      <c r="I630" s="124"/>
      <c r="J630" s="79">
        <f>H630*0.16</f>
        <v>680.48</v>
      </c>
      <c r="K630" s="124"/>
      <c r="L630" s="124"/>
      <c r="M630" s="72">
        <f>J630+K630+L630</f>
        <v>680.48</v>
      </c>
      <c r="N630" s="124"/>
      <c r="O630" s="124"/>
      <c r="P630" s="124"/>
      <c r="Q630" s="72"/>
      <c r="R630" s="72"/>
      <c r="S630" s="78">
        <v>1</v>
      </c>
      <c r="T630" s="79">
        <f>M630+Q630</f>
        <v>680.48</v>
      </c>
      <c r="U630" s="56" t="s">
        <v>390</v>
      </c>
      <c r="V630" s="55">
        <f>(MID(U630,8,4)-LEFT(U630,4))*12+RIGHT(U630,2)-MID(U630,5,2)+1</f>
        <v>4</v>
      </c>
    </row>
    <row r="631" spans="1:22">
      <c r="A631" s="12">
        <v>626</v>
      </c>
      <c r="B631" s="31"/>
      <c r="C631" s="117" t="s">
        <v>1992</v>
      </c>
      <c r="D631" s="117" t="s">
        <v>30</v>
      </c>
      <c r="E631" s="118" t="s">
        <v>1993</v>
      </c>
      <c r="F631" s="118" t="s">
        <v>1994</v>
      </c>
      <c r="G631" s="119" t="s">
        <v>40</v>
      </c>
      <c r="H631" s="120">
        <v>4253</v>
      </c>
      <c r="I631" s="124"/>
      <c r="J631" s="79">
        <f>H631*0.16</f>
        <v>680.48</v>
      </c>
      <c r="K631" s="124"/>
      <c r="L631" s="124"/>
      <c r="M631" s="72">
        <f>J631+K631+L631</f>
        <v>680.48</v>
      </c>
      <c r="N631" s="124"/>
      <c r="O631" s="124"/>
      <c r="P631" s="124"/>
      <c r="Q631" s="72"/>
      <c r="R631" s="72"/>
      <c r="S631" s="78">
        <v>1</v>
      </c>
      <c r="T631" s="79">
        <f>M631+Q631</f>
        <v>680.48</v>
      </c>
      <c r="U631" s="56" t="s">
        <v>239</v>
      </c>
      <c r="V631" s="55">
        <v>1</v>
      </c>
    </row>
    <row r="632" spans="1:22">
      <c r="A632" s="12">
        <v>627</v>
      </c>
      <c r="B632" s="31"/>
      <c r="C632" s="117" t="s">
        <v>1995</v>
      </c>
      <c r="D632" s="117" t="s">
        <v>30</v>
      </c>
      <c r="E632" s="118" t="s">
        <v>1996</v>
      </c>
      <c r="F632" s="118" t="s">
        <v>1997</v>
      </c>
      <c r="G632" s="119" t="s">
        <v>40</v>
      </c>
      <c r="H632" s="120">
        <v>4253</v>
      </c>
      <c r="I632" s="124"/>
      <c r="J632" s="79">
        <f>H632*0.16</f>
        <v>680.48</v>
      </c>
      <c r="K632" s="124"/>
      <c r="L632" s="124"/>
      <c r="M632" s="72">
        <f>J632+K632+L632</f>
        <v>680.48</v>
      </c>
      <c r="N632" s="124"/>
      <c r="O632" s="124"/>
      <c r="P632" s="124"/>
      <c r="Q632" s="72"/>
      <c r="R632" s="72"/>
      <c r="S632" s="78">
        <v>1</v>
      </c>
      <c r="T632" s="79">
        <f>M632+Q632</f>
        <v>680.48</v>
      </c>
      <c r="U632" s="56" t="s">
        <v>239</v>
      </c>
      <c r="V632" s="55">
        <v>1</v>
      </c>
    </row>
    <row r="633" spans="1:22">
      <c r="A633" s="12">
        <v>628</v>
      </c>
      <c r="B633" s="31"/>
      <c r="C633" s="117" t="s">
        <v>1998</v>
      </c>
      <c r="D633" s="117" t="s">
        <v>37</v>
      </c>
      <c r="E633" s="118" t="s">
        <v>1999</v>
      </c>
      <c r="F633" s="118" t="s">
        <v>2000</v>
      </c>
      <c r="G633" s="119" t="s">
        <v>40</v>
      </c>
      <c r="H633" s="120">
        <v>4253</v>
      </c>
      <c r="I633" s="124"/>
      <c r="J633" s="79">
        <f>H633*0.16</f>
        <v>680.48</v>
      </c>
      <c r="K633" s="124"/>
      <c r="L633" s="124"/>
      <c r="M633" s="72">
        <f>J633+K633+L633</f>
        <v>680.48</v>
      </c>
      <c r="N633" s="124"/>
      <c r="O633" s="124"/>
      <c r="P633" s="124"/>
      <c r="Q633" s="72"/>
      <c r="R633" s="72"/>
      <c r="S633" s="78">
        <v>1</v>
      </c>
      <c r="T633" s="79">
        <f>M633+Q633</f>
        <v>680.48</v>
      </c>
      <c r="U633" s="56" t="s">
        <v>239</v>
      </c>
      <c r="V633" s="55">
        <v>1</v>
      </c>
    </row>
    <row r="634" spans="1:22">
      <c r="A634" s="12">
        <v>629</v>
      </c>
      <c r="B634" s="31"/>
      <c r="C634" s="117" t="s">
        <v>2001</v>
      </c>
      <c r="D634" s="117" t="s">
        <v>30</v>
      </c>
      <c r="E634" s="118" t="s">
        <v>2002</v>
      </c>
      <c r="F634" s="118" t="s">
        <v>2003</v>
      </c>
      <c r="G634" s="119" t="s">
        <v>40</v>
      </c>
      <c r="H634" s="120">
        <v>4253</v>
      </c>
      <c r="I634" s="124"/>
      <c r="J634" s="79">
        <f>H634*0.16</f>
        <v>680.48</v>
      </c>
      <c r="K634" s="124"/>
      <c r="L634" s="124"/>
      <c r="M634" s="72">
        <f>J634+K634+L634</f>
        <v>680.48</v>
      </c>
      <c r="N634" s="124"/>
      <c r="O634" s="124"/>
      <c r="P634" s="124"/>
      <c r="Q634" s="72"/>
      <c r="R634" s="72"/>
      <c r="S634" s="78">
        <v>1</v>
      </c>
      <c r="T634" s="79">
        <f>M634+Q634</f>
        <v>680.48</v>
      </c>
      <c r="U634" s="56" t="s">
        <v>239</v>
      </c>
      <c r="V634" s="55">
        <v>1</v>
      </c>
    </row>
    <row r="635" spans="1:22">
      <c r="A635" s="12">
        <v>630</v>
      </c>
      <c r="B635" s="31"/>
      <c r="C635" s="117" t="s">
        <v>2004</v>
      </c>
      <c r="D635" s="117" t="s">
        <v>37</v>
      </c>
      <c r="E635" s="118" t="s">
        <v>2005</v>
      </c>
      <c r="F635" s="118" t="s">
        <v>2006</v>
      </c>
      <c r="G635" s="119" t="s">
        <v>40</v>
      </c>
      <c r="H635" s="120">
        <v>4253</v>
      </c>
      <c r="I635" s="124"/>
      <c r="J635" s="79">
        <f>H635*0.16</f>
        <v>680.48</v>
      </c>
      <c r="K635" s="124"/>
      <c r="L635" s="124"/>
      <c r="M635" s="72">
        <f>J635+K635+L635</f>
        <v>680.48</v>
      </c>
      <c r="N635" s="124"/>
      <c r="O635" s="124"/>
      <c r="P635" s="124"/>
      <c r="Q635" s="72"/>
      <c r="R635" s="72"/>
      <c r="S635" s="78">
        <v>1</v>
      </c>
      <c r="T635" s="79">
        <f>M635+Q635</f>
        <v>680.48</v>
      </c>
      <c r="U635" s="56" t="s">
        <v>239</v>
      </c>
      <c r="V635" s="55">
        <v>1</v>
      </c>
    </row>
    <row r="636" ht="22.5" spans="1:22">
      <c r="A636" s="12">
        <v>631</v>
      </c>
      <c r="B636" s="14" t="s">
        <v>2007</v>
      </c>
      <c r="C636" s="24" t="s">
        <v>2008</v>
      </c>
      <c r="D636" s="24" t="s">
        <v>37</v>
      </c>
      <c r="E636" s="32" t="s">
        <v>2009</v>
      </c>
      <c r="F636" s="118" t="s">
        <v>2010</v>
      </c>
      <c r="G636" s="28" t="s">
        <v>40</v>
      </c>
      <c r="H636" s="45">
        <v>4253</v>
      </c>
      <c r="I636" s="125"/>
      <c r="J636" s="18">
        <f>H636*0.16</f>
        <v>680.48</v>
      </c>
      <c r="K636" s="125"/>
      <c r="L636" s="125"/>
      <c r="M636" s="126">
        <f>J636+K636+L636</f>
        <v>680.48</v>
      </c>
      <c r="N636" s="125"/>
      <c r="O636" s="125"/>
      <c r="P636" s="125"/>
      <c r="Q636" s="126"/>
      <c r="R636" s="126"/>
      <c r="S636" s="53">
        <v>1</v>
      </c>
      <c r="T636" s="18">
        <f>M636+Q636</f>
        <v>680.48</v>
      </c>
      <c r="U636" s="56" t="s">
        <v>119</v>
      </c>
      <c r="V636" s="55">
        <f>(MID(U636,8,4)-LEFT(U636,4))*12+RIGHT(U636,2)-MID(U636,5,2)+1</f>
        <v>12</v>
      </c>
    </row>
    <row r="637" ht="22.5" spans="1:22">
      <c r="A637" s="12">
        <v>632</v>
      </c>
      <c r="B637" s="114" t="s">
        <v>2011</v>
      </c>
      <c r="C637" s="64" t="s">
        <v>2012</v>
      </c>
      <c r="D637" s="64" t="s">
        <v>37</v>
      </c>
      <c r="E637" s="102" t="s">
        <v>2013</v>
      </c>
      <c r="F637" s="118" t="s">
        <v>2014</v>
      </c>
      <c r="G637" s="121" t="s">
        <v>40</v>
      </c>
      <c r="H637" s="43">
        <v>4253</v>
      </c>
      <c r="I637" s="127"/>
      <c r="J637" s="84">
        <f>H637*0.16</f>
        <v>680.48</v>
      </c>
      <c r="K637" s="127"/>
      <c r="L637" s="127"/>
      <c r="M637" s="77">
        <f>J637+K637+L637</f>
        <v>680.48</v>
      </c>
      <c r="N637" s="127"/>
      <c r="O637" s="127"/>
      <c r="P637" s="127"/>
      <c r="Q637" s="77"/>
      <c r="R637" s="77"/>
      <c r="S637" s="83">
        <v>1</v>
      </c>
      <c r="T637" s="84">
        <f>M637+Q637</f>
        <v>680.48</v>
      </c>
      <c r="U637" s="56" t="s">
        <v>390</v>
      </c>
      <c r="V637" s="55">
        <f>(MID(U637,8,4)-LEFT(U637,4))*12+RIGHT(U637,2)-MID(U637,5,2)+1</f>
        <v>4</v>
      </c>
    </row>
    <row r="638" spans="1:22">
      <c r="A638" s="12">
        <v>633</v>
      </c>
      <c r="B638" s="30" t="s">
        <v>2015</v>
      </c>
      <c r="C638" s="20" t="s">
        <v>2016</v>
      </c>
      <c r="D638" s="14" t="s">
        <v>30</v>
      </c>
      <c r="E638" s="15" t="s">
        <v>2017</v>
      </c>
      <c r="F638" s="118" t="s">
        <v>2018</v>
      </c>
      <c r="G638" s="28" t="s">
        <v>40</v>
      </c>
      <c r="H638" s="122">
        <v>5726</v>
      </c>
      <c r="I638" s="48"/>
      <c r="J638" s="18">
        <f>H638*0.16</f>
        <v>916.16</v>
      </c>
      <c r="K638" s="48"/>
      <c r="L638" s="48"/>
      <c r="M638" s="39">
        <f>J638+K638+L638</f>
        <v>916.16</v>
      </c>
      <c r="N638" s="48"/>
      <c r="O638" s="48"/>
      <c r="P638" s="48"/>
      <c r="Q638" s="39"/>
      <c r="R638" s="39"/>
      <c r="S638" s="53">
        <v>1</v>
      </c>
      <c r="T638" s="18">
        <f>M638+Q638</f>
        <v>916.16</v>
      </c>
      <c r="U638" s="56" t="s">
        <v>1907</v>
      </c>
      <c r="V638" s="55">
        <f>(MID(U638,8,4)-LEFT(U638,4))*12+RIGHT(U638,2)-MID(U638,5,2)+1-12</f>
        <v>25</v>
      </c>
    </row>
    <row r="639" spans="1:22">
      <c r="A639" s="12">
        <v>634</v>
      </c>
      <c r="B639" s="31"/>
      <c r="C639" s="20" t="s">
        <v>2019</v>
      </c>
      <c r="D639" s="14" t="s">
        <v>30</v>
      </c>
      <c r="E639" s="15" t="s">
        <v>2020</v>
      </c>
      <c r="F639" s="118" t="s">
        <v>2021</v>
      </c>
      <c r="G639" s="28" t="s">
        <v>40</v>
      </c>
      <c r="H639" s="122">
        <v>5726</v>
      </c>
      <c r="I639" s="48"/>
      <c r="J639" s="18">
        <f>H639*0.16</f>
        <v>916.16</v>
      </c>
      <c r="K639" s="48"/>
      <c r="L639" s="48"/>
      <c r="M639" s="39">
        <f>J639+K639+L639</f>
        <v>916.16</v>
      </c>
      <c r="N639" s="48"/>
      <c r="O639" s="48"/>
      <c r="P639" s="48"/>
      <c r="Q639" s="39"/>
      <c r="R639" s="39"/>
      <c r="S639" s="53">
        <v>1</v>
      </c>
      <c r="T639" s="18">
        <f>M639+Q639</f>
        <v>916.16</v>
      </c>
      <c r="U639" s="56" t="s">
        <v>1907</v>
      </c>
      <c r="V639" s="55">
        <f>(MID(U639,8,4)-LEFT(U639,4))*12+RIGHT(U639,2)-MID(U639,5,2)+1-16</f>
        <v>21</v>
      </c>
    </row>
    <row r="640" spans="1:22">
      <c r="A640" s="12">
        <v>635</v>
      </c>
      <c r="B640" s="31"/>
      <c r="C640" s="20" t="s">
        <v>2022</v>
      </c>
      <c r="D640" s="14" t="s">
        <v>30</v>
      </c>
      <c r="E640" s="15" t="s">
        <v>2023</v>
      </c>
      <c r="F640" s="118" t="s">
        <v>2024</v>
      </c>
      <c r="G640" s="28" t="s">
        <v>40</v>
      </c>
      <c r="H640" s="45">
        <v>5000</v>
      </c>
      <c r="I640" s="48"/>
      <c r="J640" s="18">
        <f>H640*0.16</f>
        <v>800</v>
      </c>
      <c r="K640" s="48"/>
      <c r="L640" s="48"/>
      <c r="M640" s="39">
        <f>J640+K640+L640</f>
        <v>800</v>
      </c>
      <c r="N640" s="48"/>
      <c r="O640" s="48"/>
      <c r="P640" s="48"/>
      <c r="Q640" s="39"/>
      <c r="R640" s="39"/>
      <c r="S640" s="53">
        <v>1</v>
      </c>
      <c r="T640" s="18">
        <f>M640+Q640</f>
        <v>800</v>
      </c>
      <c r="U640" s="56" t="s">
        <v>239</v>
      </c>
      <c r="V640" s="55">
        <v>1</v>
      </c>
    </row>
    <row r="641" spans="1:22">
      <c r="A641" s="12">
        <v>636</v>
      </c>
      <c r="B641" s="31"/>
      <c r="C641" s="20" t="s">
        <v>2025</v>
      </c>
      <c r="D641" s="14" t="s">
        <v>37</v>
      </c>
      <c r="E641" s="15" t="s">
        <v>2026</v>
      </c>
      <c r="F641" s="118" t="s">
        <v>2027</v>
      </c>
      <c r="G641" s="28" t="s">
        <v>40</v>
      </c>
      <c r="H641" s="45">
        <v>5000</v>
      </c>
      <c r="I641" s="48"/>
      <c r="J641" s="18">
        <f>H641*0.16</f>
        <v>800</v>
      </c>
      <c r="K641" s="48"/>
      <c r="L641" s="48"/>
      <c r="M641" s="39">
        <f>J641+K641+L641</f>
        <v>800</v>
      </c>
      <c r="N641" s="48"/>
      <c r="O641" s="48"/>
      <c r="P641" s="48"/>
      <c r="Q641" s="39"/>
      <c r="R641" s="39"/>
      <c r="S641" s="53">
        <v>1</v>
      </c>
      <c r="T641" s="18">
        <f>M641+Q641</f>
        <v>800</v>
      </c>
      <c r="U641" s="56" t="s">
        <v>239</v>
      </c>
      <c r="V641" s="55">
        <v>1</v>
      </c>
    </row>
    <row r="642" spans="1:22">
      <c r="A642" s="12">
        <v>637</v>
      </c>
      <c r="B642" s="31"/>
      <c r="C642" s="20" t="s">
        <v>2028</v>
      </c>
      <c r="D642" s="14" t="s">
        <v>30</v>
      </c>
      <c r="E642" s="15" t="s">
        <v>2029</v>
      </c>
      <c r="F642" s="118" t="s">
        <v>2030</v>
      </c>
      <c r="G642" s="28" t="s">
        <v>40</v>
      </c>
      <c r="H642" s="45">
        <v>5000</v>
      </c>
      <c r="I642" s="48"/>
      <c r="J642" s="18">
        <f>H642*0.16</f>
        <v>800</v>
      </c>
      <c r="K642" s="48"/>
      <c r="L642" s="48"/>
      <c r="M642" s="39">
        <f>J642+K642+L642</f>
        <v>800</v>
      </c>
      <c r="N642" s="48"/>
      <c r="O642" s="48"/>
      <c r="P642" s="48"/>
      <c r="Q642" s="39"/>
      <c r="R642" s="39"/>
      <c r="S642" s="53">
        <v>1</v>
      </c>
      <c r="T642" s="18">
        <f>M642+Q642</f>
        <v>800</v>
      </c>
      <c r="U642" s="56" t="s">
        <v>239</v>
      </c>
      <c r="V642" s="55">
        <v>1</v>
      </c>
    </row>
    <row r="643" spans="1:22">
      <c r="A643" s="12">
        <v>638</v>
      </c>
      <c r="B643" s="30" t="s">
        <v>2031</v>
      </c>
      <c r="C643" s="128" t="s">
        <v>2032</v>
      </c>
      <c r="D643" s="14" t="s">
        <v>37</v>
      </c>
      <c r="E643" s="15" t="s">
        <v>2033</v>
      </c>
      <c r="F643" s="118" t="s">
        <v>2034</v>
      </c>
      <c r="G643" s="28" t="s">
        <v>40</v>
      </c>
      <c r="H643" s="45">
        <v>4253</v>
      </c>
      <c r="I643" s="48"/>
      <c r="J643" s="18">
        <f>H643*0.16</f>
        <v>680.48</v>
      </c>
      <c r="K643" s="48"/>
      <c r="L643" s="48"/>
      <c r="M643" s="39">
        <f>J643+K643+L643</f>
        <v>680.48</v>
      </c>
      <c r="N643" s="48"/>
      <c r="O643" s="48"/>
      <c r="P643" s="48"/>
      <c r="Q643" s="39"/>
      <c r="R643" s="39"/>
      <c r="S643" s="53">
        <v>1</v>
      </c>
      <c r="T643" s="18">
        <f>M643+Q643</f>
        <v>680.48</v>
      </c>
      <c r="U643" s="56" t="s">
        <v>229</v>
      </c>
      <c r="V643" s="55">
        <f t="shared" ref="V643:V656" si="82">(MID(U643,8,4)-LEFT(U643,4))*12+RIGHT(U643,2)-MID(U643,5,2)+1</f>
        <v>3</v>
      </c>
    </row>
    <row r="644" ht="22.5" spans="1:22">
      <c r="A644" s="12">
        <v>639</v>
      </c>
      <c r="B644" s="31"/>
      <c r="C644" s="128" t="s">
        <v>2035</v>
      </c>
      <c r="D644" s="14" t="s">
        <v>30</v>
      </c>
      <c r="E644" s="15" t="s">
        <v>2036</v>
      </c>
      <c r="F644" s="118" t="s">
        <v>2037</v>
      </c>
      <c r="G644" s="28" t="s">
        <v>40</v>
      </c>
      <c r="H644" s="45">
        <v>4253</v>
      </c>
      <c r="I644" s="48"/>
      <c r="J644" s="18">
        <f>H644*0.16</f>
        <v>680.48</v>
      </c>
      <c r="K644" s="48"/>
      <c r="L644" s="48"/>
      <c r="M644" s="39">
        <f>J644+K644+L644</f>
        <v>680.48</v>
      </c>
      <c r="N644" s="48"/>
      <c r="O644" s="48"/>
      <c r="P644" s="48"/>
      <c r="Q644" s="39"/>
      <c r="R644" s="39"/>
      <c r="S644" s="53">
        <v>1</v>
      </c>
      <c r="T644" s="18">
        <f>M644+Q644</f>
        <v>680.48</v>
      </c>
      <c r="U644" s="56" t="s">
        <v>229</v>
      </c>
      <c r="V644" s="55">
        <f>(MID(U644,8,4)-LEFT(U644,4))*12+RIGHT(U644,2)-MID(U644,5,2)+1</f>
        <v>3</v>
      </c>
    </row>
    <row r="645" ht="22.5" spans="1:22">
      <c r="A645" s="12">
        <v>640</v>
      </c>
      <c r="B645" s="31"/>
      <c r="C645" s="128" t="s">
        <v>2038</v>
      </c>
      <c r="D645" s="14" t="s">
        <v>30</v>
      </c>
      <c r="E645" s="15" t="s">
        <v>2039</v>
      </c>
      <c r="F645" s="118" t="s">
        <v>2040</v>
      </c>
      <c r="G645" s="28" t="s">
        <v>40</v>
      </c>
      <c r="H645" s="45">
        <v>4253</v>
      </c>
      <c r="I645" s="48"/>
      <c r="J645" s="18">
        <f>H645*0.16</f>
        <v>680.48</v>
      </c>
      <c r="K645" s="48"/>
      <c r="L645" s="48"/>
      <c r="M645" s="39">
        <f>J645+K645+L645</f>
        <v>680.48</v>
      </c>
      <c r="N645" s="48"/>
      <c r="O645" s="48"/>
      <c r="P645" s="48"/>
      <c r="Q645" s="39"/>
      <c r="R645" s="39"/>
      <c r="S645" s="53">
        <v>1</v>
      </c>
      <c r="T645" s="18">
        <f>M645+Q645</f>
        <v>680.48</v>
      </c>
      <c r="U645" s="56" t="s">
        <v>229</v>
      </c>
      <c r="V645" s="55">
        <f>(MID(U645,8,4)-LEFT(U645,4))*12+RIGHT(U645,2)-MID(U645,5,2)+1</f>
        <v>3</v>
      </c>
    </row>
    <row r="646" ht="22.5" spans="1:22">
      <c r="A646" s="12">
        <v>641</v>
      </c>
      <c r="B646" s="31"/>
      <c r="C646" s="128" t="s">
        <v>2041</v>
      </c>
      <c r="D646" s="14" t="s">
        <v>30</v>
      </c>
      <c r="E646" s="15" t="s">
        <v>2042</v>
      </c>
      <c r="F646" s="118" t="s">
        <v>2043</v>
      </c>
      <c r="G646" s="28" t="s">
        <v>40</v>
      </c>
      <c r="H646" s="45">
        <v>4253</v>
      </c>
      <c r="I646" s="48"/>
      <c r="J646" s="18">
        <f>H646*0.16</f>
        <v>680.48</v>
      </c>
      <c r="K646" s="48"/>
      <c r="L646" s="48"/>
      <c r="M646" s="39">
        <f>J646+K646+L646</f>
        <v>680.48</v>
      </c>
      <c r="N646" s="48"/>
      <c r="O646" s="48"/>
      <c r="P646" s="48"/>
      <c r="Q646" s="39"/>
      <c r="R646" s="39"/>
      <c r="S646" s="53">
        <v>1</v>
      </c>
      <c r="T646" s="18">
        <f>M646+Q646</f>
        <v>680.48</v>
      </c>
      <c r="U646" s="56" t="s">
        <v>229</v>
      </c>
      <c r="V646" s="55">
        <f>(MID(U646,8,4)-LEFT(U646,4))*12+RIGHT(U646,2)-MID(U646,5,2)+1</f>
        <v>3</v>
      </c>
    </row>
    <row r="647" ht="22.5" spans="1:22">
      <c r="A647" s="12">
        <v>642</v>
      </c>
      <c r="B647" s="31"/>
      <c r="C647" s="128" t="s">
        <v>2044</v>
      </c>
      <c r="D647" s="14" t="s">
        <v>30</v>
      </c>
      <c r="E647" s="15" t="s">
        <v>2045</v>
      </c>
      <c r="F647" s="118" t="s">
        <v>2046</v>
      </c>
      <c r="G647" s="28" t="s">
        <v>40</v>
      </c>
      <c r="H647" s="45">
        <v>4253</v>
      </c>
      <c r="I647" s="48"/>
      <c r="J647" s="18">
        <f>H647*0.16</f>
        <v>680.48</v>
      </c>
      <c r="K647" s="48"/>
      <c r="L647" s="48"/>
      <c r="M647" s="39">
        <f>J647+K647+L647</f>
        <v>680.48</v>
      </c>
      <c r="N647" s="48"/>
      <c r="O647" s="48"/>
      <c r="P647" s="48"/>
      <c r="Q647" s="39"/>
      <c r="R647" s="39"/>
      <c r="S647" s="53">
        <v>1</v>
      </c>
      <c r="T647" s="18">
        <f>M647+Q647</f>
        <v>680.48</v>
      </c>
      <c r="U647" s="56" t="s">
        <v>229</v>
      </c>
      <c r="V647" s="55">
        <f>(MID(U647,8,4)-LEFT(U647,4))*12+RIGHT(U647,2)-MID(U647,5,2)+1</f>
        <v>3</v>
      </c>
    </row>
    <row r="648" ht="22.5" spans="1:22">
      <c r="A648" s="12">
        <v>643</v>
      </c>
      <c r="B648" s="31"/>
      <c r="C648" s="128" t="s">
        <v>2047</v>
      </c>
      <c r="D648" s="14" t="s">
        <v>30</v>
      </c>
      <c r="E648" s="15" t="s">
        <v>2048</v>
      </c>
      <c r="F648" s="118" t="s">
        <v>2049</v>
      </c>
      <c r="G648" s="28" t="s">
        <v>40</v>
      </c>
      <c r="H648" s="45">
        <v>4253</v>
      </c>
      <c r="I648" s="48"/>
      <c r="J648" s="18">
        <f>H648*0.16</f>
        <v>680.48</v>
      </c>
      <c r="K648" s="48"/>
      <c r="L648" s="48"/>
      <c r="M648" s="39">
        <f>J648+K648+L648</f>
        <v>680.48</v>
      </c>
      <c r="N648" s="48"/>
      <c r="O648" s="48"/>
      <c r="P648" s="48"/>
      <c r="Q648" s="39"/>
      <c r="R648" s="39"/>
      <c r="S648" s="53">
        <v>1</v>
      </c>
      <c r="T648" s="18">
        <f>M648+Q648</f>
        <v>680.48</v>
      </c>
      <c r="U648" s="56" t="s">
        <v>229</v>
      </c>
      <c r="V648" s="55">
        <f>(MID(U648,8,4)-LEFT(U648,4))*12+RIGHT(U648,2)-MID(U648,5,2)+1</f>
        <v>3</v>
      </c>
    </row>
    <row r="649" ht="22.5" spans="1:22">
      <c r="A649" s="12">
        <v>644</v>
      </c>
      <c r="B649" s="31"/>
      <c r="C649" s="128" t="s">
        <v>2050</v>
      </c>
      <c r="D649" s="14" t="s">
        <v>30</v>
      </c>
      <c r="E649" s="15" t="s">
        <v>2051</v>
      </c>
      <c r="F649" s="118" t="s">
        <v>2052</v>
      </c>
      <c r="G649" s="28" t="s">
        <v>40</v>
      </c>
      <c r="H649" s="45">
        <v>4253</v>
      </c>
      <c r="I649" s="48"/>
      <c r="J649" s="18">
        <f>H649*0.16</f>
        <v>680.48</v>
      </c>
      <c r="K649" s="48"/>
      <c r="L649" s="48"/>
      <c r="M649" s="39">
        <f>J649+K649+L649</f>
        <v>680.48</v>
      </c>
      <c r="N649" s="48"/>
      <c r="O649" s="48"/>
      <c r="P649" s="48"/>
      <c r="Q649" s="39"/>
      <c r="R649" s="39"/>
      <c r="S649" s="53">
        <v>1</v>
      </c>
      <c r="T649" s="18">
        <f>M649+Q649</f>
        <v>680.48</v>
      </c>
      <c r="U649" s="56" t="s">
        <v>229</v>
      </c>
      <c r="V649" s="55">
        <f>(MID(U649,8,4)-LEFT(U649,4))*12+RIGHT(U649,2)-MID(U649,5,2)+1</f>
        <v>3</v>
      </c>
    </row>
    <row r="650" spans="1:22">
      <c r="A650" s="12">
        <v>645</v>
      </c>
      <c r="B650" s="31"/>
      <c r="C650" s="128" t="s">
        <v>2053</v>
      </c>
      <c r="D650" s="14" t="s">
        <v>30</v>
      </c>
      <c r="E650" s="15" t="s">
        <v>2054</v>
      </c>
      <c r="F650" s="118" t="s">
        <v>2055</v>
      </c>
      <c r="G650" s="28" t="s">
        <v>40</v>
      </c>
      <c r="H650" s="45">
        <v>4253</v>
      </c>
      <c r="I650" s="48"/>
      <c r="J650" s="18">
        <f>H650*0.16</f>
        <v>680.48</v>
      </c>
      <c r="K650" s="48"/>
      <c r="L650" s="48"/>
      <c r="M650" s="39">
        <f>J650+K650+L650</f>
        <v>680.48</v>
      </c>
      <c r="N650" s="48"/>
      <c r="O650" s="48"/>
      <c r="P650" s="48"/>
      <c r="Q650" s="39"/>
      <c r="R650" s="39"/>
      <c r="S650" s="53">
        <v>1</v>
      </c>
      <c r="T650" s="18">
        <f>M650+Q650</f>
        <v>680.48</v>
      </c>
      <c r="U650" s="56" t="s">
        <v>229</v>
      </c>
      <c r="V650" s="55">
        <f>(MID(U650,8,4)-LEFT(U650,4))*12+RIGHT(U650,2)-MID(U650,5,2)+1</f>
        <v>3</v>
      </c>
    </row>
    <row r="651" spans="1:22">
      <c r="A651" s="12">
        <v>646</v>
      </c>
      <c r="B651" s="31"/>
      <c r="C651" s="128" t="s">
        <v>2056</v>
      </c>
      <c r="D651" s="14" t="s">
        <v>30</v>
      </c>
      <c r="E651" s="15" t="s">
        <v>2057</v>
      </c>
      <c r="F651" s="118" t="s">
        <v>2058</v>
      </c>
      <c r="G651" s="28" t="s">
        <v>40</v>
      </c>
      <c r="H651" s="45">
        <v>4253</v>
      </c>
      <c r="I651" s="48"/>
      <c r="J651" s="18">
        <f>H651*0.16</f>
        <v>680.48</v>
      </c>
      <c r="K651" s="48"/>
      <c r="L651" s="48"/>
      <c r="M651" s="39">
        <f>J651+K651+L651</f>
        <v>680.48</v>
      </c>
      <c r="N651" s="48"/>
      <c r="O651" s="48"/>
      <c r="P651" s="48"/>
      <c r="Q651" s="39"/>
      <c r="R651" s="39"/>
      <c r="S651" s="53">
        <v>1</v>
      </c>
      <c r="T651" s="18">
        <f>M651+Q651</f>
        <v>680.48</v>
      </c>
      <c r="U651" s="56" t="s">
        <v>229</v>
      </c>
      <c r="V651" s="55">
        <f>(MID(U651,8,4)-LEFT(U651,4))*12+RIGHT(U651,2)-MID(U651,5,2)+1</f>
        <v>3</v>
      </c>
    </row>
    <row r="652" ht="33.75" spans="1:22">
      <c r="A652" s="12">
        <v>647</v>
      </c>
      <c r="B652" s="31"/>
      <c r="C652" s="128" t="s">
        <v>2059</v>
      </c>
      <c r="D652" s="14" t="s">
        <v>37</v>
      </c>
      <c r="E652" s="15" t="s">
        <v>2060</v>
      </c>
      <c r="F652" s="118" t="s">
        <v>2061</v>
      </c>
      <c r="G652" s="28" t="s">
        <v>40</v>
      </c>
      <c r="H652" s="45">
        <v>4253</v>
      </c>
      <c r="I652" s="48"/>
      <c r="J652" s="18">
        <f>H652*0.16</f>
        <v>680.48</v>
      </c>
      <c r="K652" s="48"/>
      <c r="L652" s="48"/>
      <c r="M652" s="39">
        <f>J652+K652+L652</f>
        <v>680.48</v>
      </c>
      <c r="N652" s="48"/>
      <c r="O652" s="48"/>
      <c r="P652" s="48"/>
      <c r="Q652" s="39"/>
      <c r="R652" s="39"/>
      <c r="S652" s="53">
        <v>1</v>
      </c>
      <c r="T652" s="18">
        <f>M652+Q652</f>
        <v>680.48</v>
      </c>
      <c r="U652" s="56" t="s">
        <v>229</v>
      </c>
      <c r="V652" s="55">
        <f>(MID(U652,8,4)-LEFT(U652,4))*12+RIGHT(U652,2)-MID(U652,5,2)+1</f>
        <v>3</v>
      </c>
    </row>
    <row r="653" ht="22.5" spans="1:22">
      <c r="A653" s="12">
        <v>648</v>
      </c>
      <c r="B653" s="31"/>
      <c r="C653" s="128" t="s">
        <v>2062</v>
      </c>
      <c r="D653" s="14" t="s">
        <v>30</v>
      </c>
      <c r="E653" s="15" t="s">
        <v>2063</v>
      </c>
      <c r="F653" s="118" t="s">
        <v>2064</v>
      </c>
      <c r="G653" s="28" t="s">
        <v>40</v>
      </c>
      <c r="H653" s="45">
        <v>4253</v>
      </c>
      <c r="I653" s="48"/>
      <c r="J653" s="18">
        <f>H653*0.16</f>
        <v>680.48</v>
      </c>
      <c r="K653" s="48"/>
      <c r="L653" s="48"/>
      <c r="M653" s="39">
        <f>J653+K653+L653</f>
        <v>680.48</v>
      </c>
      <c r="N653" s="48"/>
      <c r="O653" s="48"/>
      <c r="P653" s="48"/>
      <c r="Q653" s="39"/>
      <c r="R653" s="39"/>
      <c r="S653" s="53">
        <v>1</v>
      </c>
      <c r="T653" s="18">
        <f>M653+Q653</f>
        <v>680.48</v>
      </c>
      <c r="U653" s="56" t="s">
        <v>229</v>
      </c>
      <c r="V653" s="55">
        <f>(MID(U653,8,4)-LEFT(U653,4))*12+RIGHT(U653,2)-MID(U653,5,2)+1</f>
        <v>3</v>
      </c>
    </row>
    <row r="654" spans="1:22">
      <c r="A654" s="12">
        <v>649</v>
      </c>
      <c r="B654" s="31"/>
      <c r="C654" s="128" t="s">
        <v>2065</v>
      </c>
      <c r="D654" s="14" t="s">
        <v>37</v>
      </c>
      <c r="E654" s="15" t="s">
        <v>2066</v>
      </c>
      <c r="F654" s="118" t="s">
        <v>2067</v>
      </c>
      <c r="G654" s="28" t="s">
        <v>40</v>
      </c>
      <c r="H654" s="45">
        <v>4253</v>
      </c>
      <c r="I654" s="48"/>
      <c r="J654" s="18">
        <f>H654*0.16</f>
        <v>680.48</v>
      </c>
      <c r="K654" s="48"/>
      <c r="L654" s="48"/>
      <c r="M654" s="39">
        <f>J654+K654+L654</f>
        <v>680.48</v>
      </c>
      <c r="N654" s="48"/>
      <c r="O654" s="48"/>
      <c r="P654" s="48"/>
      <c r="Q654" s="39"/>
      <c r="R654" s="39"/>
      <c r="S654" s="53">
        <v>1</v>
      </c>
      <c r="T654" s="18">
        <f>M654+Q654</f>
        <v>680.48</v>
      </c>
      <c r="U654" s="56" t="s">
        <v>229</v>
      </c>
      <c r="V654" s="55">
        <f>(MID(U654,8,4)-LEFT(U654,4))*12+RIGHT(U654,2)-MID(U654,5,2)+1</f>
        <v>3</v>
      </c>
    </row>
    <row r="655" spans="1:22">
      <c r="A655" s="12">
        <v>650</v>
      </c>
      <c r="B655" s="31"/>
      <c r="C655" s="128" t="s">
        <v>2068</v>
      </c>
      <c r="D655" s="128" t="s">
        <v>30</v>
      </c>
      <c r="E655" s="15" t="s">
        <v>2069</v>
      </c>
      <c r="F655" s="15" t="s">
        <v>2070</v>
      </c>
      <c r="G655" s="28" t="s">
        <v>40</v>
      </c>
      <c r="H655" s="45">
        <v>4253</v>
      </c>
      <c r="I655" s="48"/>
      <c r="J655" s="18">
        <f>H655*0.16</f>
        <v>680.48</v>
      </c>
      <c r="K655" s="48"/>
      <c r="L655" s="48"/>
      <c r="M655" s="39">
        <f>J655+K655+L655</f>
        <v>680.48</v>
      </c>
      <c r="N655" s="48"/>
      <c r="O655" s="48"/>
      <c r="P655" s="48"/>
      <c r="Q655" s="39"/>
      <c r="R655" s="39"/>
      <c r="S655" s="53">
        <v>1</v>
      </c>
      <c r="T655" s="18">
        <f>M655+Q655</f>
        <v>680.48</v>
      </c>
      <c r="U655" s="56" t="s">
        <v>229</v>
      </c>
      <c r="V655" s="55">
        <f>(MID(U655,8,4)-LEFT(U655,4))*12+RIGHT(U655,2)-MID(U655,5,2)+1</f>
        <v>3</v>
      </c>
    </row>
    <row r="656" spans="1:22">
      <c r="A656" s="12">
        <v>651</v>
      </c>
      <c r="B656" s="31"/>
      <c r="C656" s="128" t="s">
        <v>2071</v>
      </c>
      <c r="D656" s="128" t="s">
        <v>30</v>
      </c>
      <c r="E656" s="15" t="s">
        <v>2072</v>
      </c>
      <c r="F656" s="15" t="s">
        <v>2073</v>
      </c>
      <c r="G656" s="28" t="s">
        <v>40</v>
      </c>
      <c r="H656" s="45">
        <v>4253</v>
      </c>
      <c r="I656" s="48"/>
      <c r="J656" s="18">
        <f>H656*0.16</f>
        <v>680.48</v>
      </c>
      <c r="K656" s="48"/>
      <c r="L656" s="48"/>
      <c r="M656" s="39">
        <f>J656+K656+L656</f>
        <v>680.48</v>
      </c>
      <c r="N656" s="48"/>
      <c r="O656" s="48"/>
      <c r="P656" s="48"/>
      <c r="Q656" s="39"/>
      <c r="R656" s="39"/>
      <c r="S656" s="53">
        <v>1</v>
      </c>
      <c r="T656" s="18">
        <f>M656+Q656</f>
        <v>680.48</v>
      </c>
      <c r="U656" s="56" t="s">
        <v>229</v>
      </c>
      <c r="V656" s="55">
        <f>(MID(U656,8,4)-LEFT(U656,4))*12+RIGHT(U656,2)-MID(U656,5,2)+1</f>
        <v>3</v>
      </c>
    </row>
    <row r="657" spans="1:22">
      <c r="A657" s="12">
        <v>652</v>
      </c>
      <c r="B657" s="31"/>
      <c r="C657" s="128" t="s">
        <v>2074</v>
      </c>
      <c r="D657" s="128" t="s">
        <v>37</v>
      </c>
      <c r="E657" s="15" t="s">
        <v>2075</v>
      </c>
      <c r="F657" s="15" t="s">
        <v>2076</v>
      </c>
      <c r="G657" s="28" t="s">
        <v>40</v>
      </c>
      <c r="H657" s="45">
        <v>4253</v>
      </c>
      <c r="I657" s="48"/>
      <c r="J657" s="18">
        <f>H657*0.16</f>
        <v>680.48</v>
      </c>
      <c r="K657" s="48"/>
      <c r="L657" s="48"/>
      <c r="M657" s="39">
        <f>J657+K657+L657</f>
        <v>680.48</v>
      </c>
      <c r="N657" s="48"/>
      <c r="O657" s="48"/>
      <c r="P657" s="48"/>
      <c r="Q657" s="39"/>
      <c r="R657" s="39"/>
      <c r="S657" s="53">
        <v>1</v>
      </c>
      <c r="T657" s="18">
        <f>M657+Q657</f>
        <v>680.48</v>
      </c>
      <c r="U657" s="56" t="s">
        <v>112</v>
      </c>
      <c r="V657" s="55">
        <f>(MID(U657,8,4)-LEFT(U657,4))*12+RIGHT(U657,2)-MID(U657,5,2)+1-4</f>
        <v>12</v>
      </c>
    </row>
    <row r="658" spans="1:22">
      <c r="A658" s="12">
        <v>653</v>
      </c>
      <c r="B658" s="31"/>
      <c r="C658" s="128" t="s">
        <v>2077</v>
      </c>
      <c r="D658" s="128" t="s">
        <v>30</v>
      </c>
      <c r="E658" s="15" t="s">
        <v>2078</v>
      </c>
      <c r="F658" s="15" t="s">
        <v>2079</v>
      </c>
      <c r="G658" s="28" t="s">
        <v>40</v>
      </c>
      <c r="H658" s="45">
        <v>4253</v>
      </c>
      <c r="I658" s="48"/>
      <c r="J658" s="18">
        <f>H658*0.16</f>
        <v>680.48</v>
      </c>
      <c r="K658" s="48"/>
      <c r="L658" s="48"/>
      <c r="M658" s="39">
        <f>J658+K658+L658</f>
        <v>680.48</v>
      </c>
      <c r="N658" s="48"/>
      <c r="O658" s="48"/>
      <c r="P658" s="48"/>
      <c r="Q658" s="39"/>
      <c r="R658" s="39"/>
      <c r="S658" s="53">
        <v>1</v>
      </c>
      <c r="T658" s="18">
        <f>M658+Q658</f>
        <v>680.48</v>
      </c>
      <c r="U658" s="56" t="s">
        <v>45</v>
      </c>
      <c r="V658" s="55">
        <f t="shared" ref="V658:V660" si="83">(MID(U658,8,4)-LEFT(U658,4))*12+RIGHT(U658,2)-MID(U658,5,2)+1</f>
        <v>15</v>
      </c>
    </row>
    <row r="659" spans="1:22">
      <c r="A659" s="12">
        <v>654</v>
      </c>
      <c r="B659" s="31"/>
      <c r="C659" s="128" t="s">
        <v>2080</v>
      </c>
      <c r="D659" s="128" t="s">
        <v>30</v>
      </c>
      <c r="E659" s="15" t="s">
        <v>2081</v>
      </c>
      <c r="F659" s="15" t="s">
        <v>2082</v>
      </c>
      <c r="G659" s="28" t="s">
        <v>40</v>
      </c>
      <c r="H659" s="45">
        <v>4253</v>
      </c>
      <c r="I659" s="48"/>
      <c r="J659" s="18">
        <f>H659*0.16</f>
        <v>680.48</v>
      </c>
      <c r="K659" s="48"/>
      <c r="L659" s="48"/>
      <c r="M659" s="39">
        <f>J659+K659+L659</f>
        <v>680.48</v>
      </c>
      <c r="N659" s="48"/>
      <c r="O659" s="48"/>
      <c r="P659" s="48"/>
      <c r="Q659" s="39"/>
      <c r="R659" s="39"/>
      <c r="S659" s="53">
        <v>1</v>
      </c>
      <c r="T659" s="18">
        <f>M659+Q659</f>
        <v>680.48</v>
      </c>
      <c r="U659" s="56" t="s">
        <v>229</v>
      </c>
      <c r="V659" s="55">
        <f>(MID(U659,8,4)-LEFT(U659,4))*12+RIGHT(U659,2)-MID(U659,5,2)+1</f>
        <v>3</v>
      </c>
    </row>
    <row r="660" spans="1:22">
      <c r="A660" s="12">
        <v>655</v>
      </c>
      <c r="B660" s="31"/>
      <c r="C660" s="128" t="s">
        <v>2083</v>
      </c>
      <c r="D660" s="128" t="s">
        <v>30</v>
      </c>
      <c r="E660" s="15" t="s">
        <v>2084</v>
      </c>
      <c r="F660" s="15" t="s">
        <v>2085</v>
      </c>
      <c r="G660" s="28" t="s">
        <v>40</v>
      </c>
      <c r="H660" s="45">
        <v>4253</v>
      </c>
      <c r="I660" s="48"/>
      <c r="J660" s="18">
        <f>H660*0.16</f>
        <v>680.48</v>
      </c>
      <c r="K660" s="48"/>
      <c r="L660" s="48"/>
      <c r="M660" s="39">
        <f>J660+K660+L660</f>
        <v>680.48</v>
      </c>
      <c r="N660" s="48"/>
      <c r="O660" s="48"/>
      <c r="P660" s="48"/>
      <c r="Q660" s="39"/>
      <c r="R660" s="39"/>
      <c r="S660" s="53">
        <v>1</v>
      </c>
      <c r="T660" s="18">
        <f>M660+Q660</f>
        <v>680.48</v>
      </c>
      <c r="U660" s="56" t="s">
        <v>229</v>
      </c>
      <c r="V660" s="55">
        <f>(MID(U660,8,4)-LEFT(U660,4))*12+RIGHT(U660,2)-MID(U660,5,2)+1</f>
        <v>3</v>
      </c>
    </row>
    <row r="661" spans="1:22">
      <c r="A661" s="12">
        <v>656</v>
      </c>
      <c r="B661" s="31"/>
      <c r="C661" s="128" t="s">
        <v>2086</v>
      </c>
      <c r="D661" s="128" t="s">
        <v>37</v>
      </c>
      <c r="E661" s="15" t="s">
        <v>2087</v>
      </c>
      <c r="F661" s="15" t="s">
        <v>2088</v>
      </c>
      <c r="G661" s="28" t="s">
        <v>40</v>
      </c>
      <c r="H661" s="45">
        <v>4253</v>
      </c>
      <c r="I661" s="48"/>
      <c r="J661" s="18">
        <f>H661*0.16</f>
        <v>680.48</v>
      </c>
      <c r="K661" s="48"/>
      <c r="L661" s="48"/>
      <c r="M661" s="39">
        <f>J661+K661+L661</f>
        <v>680.48</v>
      </c>
      <c r="N661" s="48"/>
      <c r="O661" s="48"/>
      <c r="P661" s="48"/>
      <c r="Q661" s="39"/>
      <c r="R661" s="39"/>
      <c r="S661" s="53">
        <v>1</v>
      </c>
      <c r="T661" s="18">
        <f>M661+Q661</f>
        <v>680.48</v>
      </c>
      <c r="U661" s="56" t="s">
        <v>239</v>
      </c>
      <c r="V661" s="55">
        <v>1</v>
      </c>
    </row>
    <row r="662" spans="1:22">
      <c r="A662" s="12">
        <v>657</v>
      </c>
      <c r="B662" s="30" t="s">
        <v>2089</v>
      </c>
      <c r="C662" s="128" t="s">
        <v>2090</v>
      </c>
      <c r="D662" s="128" t="s">
        <v>30</v>
      </c>
      <c r="E662" s="32" t="s">
        <v>2091</v>
      </c>
      <c r="F662" s="15" t="s">
        <v>2092</v>
      </c>
      <c r="G662" s="28" t="s">
        <v>40</v>
      </c>
      <c r="H662" s="45">
        <v>4253</v>
      </c>
      <c r="I662" s="48"/>
      <c r="J662" s="18">
        <f>H662*0.16</f>
        <v>680.48</v>
      </c>
      <c r="K662" s="48"/>
      <c r="L662" s="48"/>
      <c r="M662" s="39">
        <f>J662+K662+L662</f>
        <v>680.48</v>
      </c>
      <c r="N662" s="48"/>
      <c r="O662" s="48"/>
      <c r="P662" s="48"/>
      <c r="Q662" s="39"/>
      <c r="R662" s="39"/>
      <c r="S662" s="53">
        <v>1</v>
      </c>
      <c r="T662" s="18">
        <v>680.48</v>
      </c>
      <c r="U662" s="56" t="s">
        <v>229</v>
      </c>
      <c r="V662" s="55">
        <f t="shared" ref="V662:V682" si="84">(MID(U662,8,4)-LEFT(U662,4))*12+RIGHT(U662,2)-MID(U662,5,2)+1</f>
        <v>3</v>
      </c>
    </row>
    <row r="663" ht="33.75" spans="1:22">
      <c r="A663" s="12">
        <v>658</v>
      </c>
      <c r="B663" s="114" t="s">
        <v>2089</v>
      </c>
      <c r="C663" s="128" t="s">
        <v>2093</v>
      </c>
      <c r="D663" s="128" t="s">
        <v>37</v>
      </c>
      <c r="E663" s="32" t="s">
        <v>2094</v>
      </c>
      <c r="F663" s="15" t="s">
        <v>2095</v>
      </c>
      <c r="G663" s="28" t="s">
        <v>33</v>
      </c>
      <c r="H663" s="16">
        <v>4253</v>
      </c>
      <c r="I663" s="16">
        <v>7089</v>
      </c>
      <c r="J663" s="18">
        <f>H663*0.16</f>
        <v>680.48</v>
      </c>
      <c r="K663" s="16">
        <f>I663*0.09</f>
        <v>638.01</v>
      </c>
      <c r="L663" s="16">
        <f>ROUND(H663*0.005,2)</f>
        <v>21.27</v>
      </c>
      <c r="M663" s="39">
        <f>J663+K663+L663</f>
        <v>1339.76</v>
      </c>
      <c r="N663" s="16">
        <f>H663*0.08</f>
        <v>340.24</v>
      </c>
      <c r="O663" s="16">
        <f>I663*0.02</f>
        <v>141.78</v>
      </c>
      <c r="P663" s="16">
        <f>L663</f>
        <v>21.27</v>
      </c>
      <c r="Q663" s="39">
        <f>N663+O663+P663</f>
        <v>503.29</v>
      </c>
      <c r="R663" s="39"/>
      <c r="S663" s="53">
        <v>1</v>
      </c>
      <c r="T663" s="18">
        <f t="shared" ref="T663:T690" si="85">M663+Q663</f>
        <v>1843.05</v>
      </c>
      <c r="U663" s="56" t="s">
        <v>229</v>
      </c>
      <c r="V663" s="55">
        <f>(MID(U663,8,4)-LEFT(U663,4))*12+RIGHT(U663,2)-MID(U663,5,2)+1</f>
        <v>3</v>
      </c>
    </row>
    <row r="664" spans="1:22">
      <c r="A664" s="12">
        <v>659</v>
      </c>
      <c r="B664" s="22" t="s">
        <v>2096</v>
      </c>
      <c r="C664" s="128" t="s">
        <v>2097</v>
      </c>
      <c r="D664" s="128" t="s">
        <v>37</v>
      </c>
      <c r="E664" s="32" t="s">
        <v>2098</v>
      </c>
      <c r="F664" s="15" t="s">
        <v>2099</v>
      </c>
      <c r="G664" s="28" t="s">
        <v>40</v>
      </c>
      <c r="H664" s="45">
        <v>4500</v>
      </c>
      <c r="I664" s="130"/>
      <c r="J664" s="18">
        <f t="shared" ref="J664:J690" si="86">H664*0.16</f>
        <v>720</v>
      </c>
      <c r="K664" s="18"/>
      <c r="L664" s="18"/>
      <c r="M664" s="18">
        <f t="shared" ref="M664:M690" si="87">J664+K664+L664</f>
        <v>720</v>
      </c>
      <c r="N664" s="18"/>
      <c r="O664" s="18"/>
      <c r="P664" s="18"/>
      <c r="Q664" s="39"/>
      <c r="R664" s="39"/>
      <c r="S664" s="53">
        <v>1</v>
      </c>
      <c r="T664" s="18">
        <f>M664+Q664</f>
        <v>720</v>
      </c>
      <c r="U664" s="56" t="s">
        <v>229</v>
      </c>
      <c r="V664" s="55">
        <f>(MID(U664,8,4)-LEFT(U664,4))*12+RIGHT(U664,2)-MID(U664,5,2)+1</f>
        <v>3</v>
      </c>
    </row>
    <row r="665" spans="1:22">
      <c r="A665" s="12">
        <v>660</v>
      </c>
      <c r="B665" s="129"/>
      <c r="C665" s="128" t="s">
        <v>2100</v>
      </c>
      <c r="D665" s="128" t="s">
        <v>37</v>
      </c>
      <c r="E665" s="32" t="s">
        <v>2101</v>
      </c>
      <c r="F665" s="15" t="s">
        <v>2102</v>
      </c>
      <c r="G665" s="28" t="s">
        <v>40</v>
      </c>
      <c r="H665" s="45">
        <v>4500</v>
      </c>
      <c r="I665" s="130"/>
      <c r="J665" s="18">
        <f>H665*0.16</f>
        <v>720</v>
      </c>
      <c r="K665" s="18"/>
      <c r="L665" s="18"/>
      <c r="M665" s="18">
        <f>J665+K665+L665</f>
        <v>720</v>
      </c>
      <c r="N665" s="18"/>
      <c r="O665" s="18"/>
      <c r="P665" s="18"/>
      <c r="Q665" s="39"/>
      <c r="R665" s="39"/>
      <c r="S665" s="53">
        <v>1</v>
      </c>
      <c r="T665" s="18">
        <f>M665+Q665</f>
        <v>720</v>
      </c>
      <c r="U665" s="56" t="s">
        <v>229</v>
      </c>
      <c r="V665" s="55">
        <f>(MID(U665,8,4)-LEFT(U665,4))*12+RIGHT(U665,2)-MID(U665,5,2)+1</f>
        <v>3</v>
      </c>
    </row>
    <row r="666" spans="1:22">
      <c r="A666" s="12">
        <v>661</v>
      </c>
      <c r="B666" s="114" t="s">
        <v>2103</v>
      </c>
      <c r="C666" s="128" t="s">
        <v>2104</v>
      </c>
      <c r="D666" s="128" t="s">
        <v>37</v>
      </c>
      <c r="E666" s="32" t="s">
        <v>2105</v>
      </c>
      <c r="F666" s="15" t="s">
        <v>2106</v>
      </c>
      <c r="G666" s="28" t="s">
        <v>40</v>
      </c>
      <c r="H666" s="45">
        <v>4253</v>
      </c>
      <c r="I666" s="130"/>
      <c r="J666" s="18">
        <f>H666*0.16</f>
        <v>680.48</v>
      </c>
      <c r="K666" s="18"/>
      <c r="L666" s="18"/>
      <c r="M666" s="18">
        <f>J666+K666+L666</f>
        <v>680.48</v>
      </c>
      <c r="N666" s="18"/>
      <c r="O666" s="18"/>
      <c r="P666" s="18"/>
      <c r="Q666" s="39"/>
      <c r="R666" s="39"/>
      <c r="S666" s="53">
        <v>1</v>
      </c>
      <c r="T666" s="18">
        <f>M666+Q666</f>
        <v>680.48</v>
      </c>
      <c r="U666" s="56" t="s">
        <v>229</v>
      </c>
      <c r="V666" s="55">
        <f>(MID(U666,8,4)-LEFT(U666,4))*12+RIGHT(U666,2)-MID(U666,5,2)+1</f>
        <v>3</v>
      </c>
    </row>
    <row r="667" spans="1:22">
      <c r="A667" s="12">
        <v>662</v>
      </c>
      <c r="B667" s="31" t="s">
        <v>2107</v>
      </c>
      <c r="C667" s="128" t="s">
        <v>2108</v>
      </c>
      <c r="D667" s="128" t="s">
        <v>30</v>
      </c>
      <c r="E667" s="32" t="s">
        <v>2109</v>
      </c>
      <c r="F667" s="15" t="s">
        <v>2110</v>
      </c>
      <c r="G667" s="28" t="s">
        <v>40</v>
      </c>
      <c r="H667" s="45">
        <v>4253</v>
      </c>
      <c r="I667" s="130"/>
      <c r="J667" s="18">
        <f>H667*0.16</f>
        <v>680.48</v>
      </c>
      <c r="K667" s="18"/>
      <c r="L667" s="18"/>
      <c r="M667" s="18">
        <f>J667+K667+L667</f>
        <v>680.48</v>
      </c>
      <c r="N667" s="18"/>
      <c r="O667" s="18"/>
      <c r="P667" s="18"/>
      <c r="Q667" s="39"/>
      <c r="R667" s="39"/>
      <c r="S667" s="53">
        <v>1</v>
      </c>
      <c r="T667" s="18">
        <f>M667+Q667</f>
        <v>680.48</v>
      </c>
      <c r="U667" s="56" t="s">
        <v>229</v>
      </c>
      <c r="V667" s="55">
        <f>(MID(U667,8,4)-LEFT(U667,4))*12+RIGHT(U667,2)-MID(U667,5,2)+1</f>
        <v>3</v>
      </c>
    </row>
    <row r="668" spans="1:22">
      <c r="A668" s="12">
        <v>663</v>
      </c>
      <c r="B668" s="114"/>
      <c r="C668" s="128" t="s">
        <v>2111</v>
      </c>
      <c r="D668" s="128" t="s">
        <v>37</v>
      </c>
      <c r="E668" s="32" t="s">
        <v>2112</v>
      </c>
      <c r="F668" s="15" t="s">
        <v>2113</v>
      </c>
      <c r="G668" s="28" t="s">
        <v>40</v>
      </c>
      <c r="H668" s="45">
        <v>4253</v>
      </c>
      <c r="I668" s="130"/>
      <c r="J668" s="18">
        <f>H668*0.16</f>
        <v>680.48</v>
      </c>
      <c r="K668" s="18"/>
      <c r="L668" s="18"/>
      <c r="M668" s="18">
        <f>J668+K668+L668</f>
        <v>680.48</v>
      </c>
      <c r="N668" s="18"/>
      <c r="O668" s="18"/>
      <c r="P668" s="18"/>
      <c r="Q668" s="39"/>
      <c r="R668" s="39"/>
      <c r="S668" s="53">
        <v>1</v>
      </c>
      <c r="T668" s="18">
        <f>M668+Q668</f>
        <v>680.48</v>
      </c>
      <c r="U668" s="56" t="s">
        <v>229</v>
      </c>
      <c r="V668" s="55">
        <f>(MID(U668,8,4)-LEFT(U668,4))*12+RIGHT(U668,2)-MID(U668,5,2)+1</f>
        <v>3</v>
      </c>
    </row>
    <row r="669" spans="1:22">
      <c r="A669" s="12">
        <v>664</v>
      </c>
      <c r="B669" s="22" t="s">
        <v>2114</v>
      </c>
      <c r="C669" s="128" t="s">
        <v>2115</v>
      </c>
      <c r="D669" s="128" t="s">
        <v>30</v>
      </c>
      <c r="E669" s="32" t="s">
        <v>156</v>
      </c>
      <c r="F669" s="15" t="s">
        <v>2116</v>
      </c>
      <c r="G669" s="28" t="s">
        <v>40</v>
      </c>
      <c r="H669" s="45">
        <v>5000</v>
      </c>
      <c r="I669" s="130"/>
      <c r="J669" s="18">
        <f>H669*0.16</f>
        <v>800</v>
      </c>
      <c r="K669" s="18"/>
      <c r="L669" s="18"/>
      <c r="M669" s="18">
        <f>J669+K669+L669</f>
        <v>800</v>
      </c>
      <c r="N669" s="18"/>
      <c r="O669" s="18"/>
      <c r="P669" s="18"/>
      <c r="Q669" s="39"/>
      <c r="R669" s="39"/>
      <c r="S669" s="53">
        <v>1</v>
      </c>
      <c r="T669" s="18">
        <f>M669+Q669</f>
        <v>800</v>
      </c>
      <c r="U669" s="56" t="s">
        <v>229</v>
      </c>
      <c r="V669" s="55">
        <f>(MID(U669,8,4)-LEFT(U669,4))*12+RIGHT(U669,2)-MID(U669,5,2)+1</f>
        <v>3</v>
      </c>
    </row>
    <row r="670" spans="1:22">
      <c r="A670" s="12">
        <v>665</v>
      </c>
      <c r="B670" s="22"/>
      <c r="C670" s="128" t="s">
        <v>2117</v>
      </c>
      <c r="D670" s="128" t="s">
        <v>30</v>
      </c>
      <c r="E670" s="32" t="s">
        <v>2118</v>
      </c>
      <c r="F670" s="15" t="s">
        <v>2119</v>
      </c>
      <c r="G670" s="28" t="s">
        <v>40</v>
      </c>
      <c r="H670" s="45">
        <v>4253</v>
      </c>
      <c r="I670" s="130"/>
      <c r="J670" s="18">
        <f>H670*0.16</f>
        <v>680.48</v>
      </c>
      <c r="K670" s="18"/>
      <c r="L670" s="18"/>
      <c r="M670" s="18">
        <f>J670+K670+L670</f>
        <v>680.48</v>
      </c>
      <c r="N670" s="18"/>
      <c r="O670" s="18"/>
      <c r="P670" s="18"/>
      <c r="Q670" s="39"/>
      <c r="R670" s="39"/>
      <c r="S670" s="53">
        <v>1</v>
      </c>
      <c r="T670" s="18">
        <f>M670+Q670</f>
        <v>680.48</v>
      </c>
      <c r="U670" s="56" t="s">
        <v>229</v>
      </c>
      <c r="V670" s="55">
        <f>(MID(U670,8,4)-LEFT(U670,4))*12+RIGHT(U670,2)-MID(U670,5,2)+1</f>
        <v>3</v>
      </c>
    </row>
    <row r="671" spans="1:22">
      <c r="A671" s="12">
        <v>666</v>
      </c>
      <c r="B671" s="22"/>
      <c r="C671" s="128" t="s">
        <v>2120</v>
      </c>
      <c r="D671" s="128" t="s">
        <v>30</v>
      </c>
      <c r="E671" s="32" t="s">
        <v>2121</v>
      </c>
      <c r="F671" s="15" t="s">
        <v>2122</v>
      </c>
      <c r="G671" s="28" t="s">
        <v>40</v>
      </c>
      <c r="H671" s="45">
        <v>4253</v>
      </c>
      <c r="I671" s="130"/>
      <c r="J671" s="18">
        <f>H671*0.16</f>
        <v>680.48</v>
      </c>
      <c r="K671" s="18"/>
      <c r="L671" s="18"/>
      <c r="M671" s="18">
        <f>J671+K671+L671</f>
        <v>680.48</v>
      </c>
      <c r="N671" s="18"/>
      <c r="O671" s="18"/>
      <c r="P671" s="18"/>
      <c r="Q671" s="39"/>
      <c r="R671" s="39"/>
      <c r="S671" s="53">
        <v>1</v>
      </c>
      <c r="T671" s="18">
        <f>M671+Q671</f>
        <v>680.48</v>
      </c>
      <c r="U671" s="56" t="s">
        <v>229</v>
      </c>
      <c r="V671" s="55">
        <f>(MID(U671,8,4)-LEFT(U671,4))*12+RIGHT(U671,2)-MID(U671,5,2)+1</f>
        <v>3</v>
      </c>
    </row>
    <row r="672" spans="1:22">
      <c r="A672" s="12">
        <v>667</v>
      </c>
      <c r="B672" s="22"/>
      <c r="C672" s="128" t="s">
        <v>2123</v>
      </c>
      <c r="D672" s="128" t="s">
        <v>30</v>
      </c>
      <c r="E672" s="32" t="s">
        <v>2124</v>
      </c>
      <c r="F672" s="15" t="s">
        <v>2125</v>
      </c>
      <c r="G672" s="28" t="s">
        <v>40</v>
      </c>
      <c r="H672" s="45">
        <v>4253</v>
      </c>
      <c r="I672" s="130"/>
      <c r="J672" s="18">
        <f>H672*0.16</f>
        <v>680.48</v>
      </c>
      <c r="K672" s="18"/>
      <c r="L672" s="18"/>
      <c r="M672" s="18">
        <f>J672+K672+L672</f>
        <v>680.48</v>
      </c>
      <c r="N672" s="18"/>
      <c r="O672" s="18"/>
      <c r="P672" s="18"/>
      <c r="Q672" s="39"/>
      <c r="R672" s="39"/>
      <c r="S672" s="53">
        <v>1</v>
      </c>
      <c r="T672" s="18">
        <f>M672+Q672</f>
        <v>680.48</v>
      </c>
      <c r="U672" s="56" t="s">
        <v>229</v>
      </c>
      <c r="V672" s="55">
        <f>(MID(U672,8,4)-LEFT(U672,4))*12+RIGHT(U672,2)-MID(U672,5,2)+1</f>
        <v>3</v>
      </c>
    </row>
    <row r="673" spans="1:22">
      <c r="A673" s="12">
        <v>668</v>
      </c>
      <c r="B673" s="22"/>
      <c r="C673" s="128" t="s">
        <v>2126</v>
      </c>
      <c r="D673" s="128" t="s">
        <v>30</v>
      </c>
      <c r="E673" s="32" t="s">
        <v>2127</v>
      </c>
      <c r="F673" s="15" t="s">
        <v>2128</v>
      </c>
      <c r="G673" s="28" t="s">
        <v>40</v>
      </c>
      <c r="H673" s="45">
        <v>4253</v>
      </c>
      <c r="I673" s="130"/>
      <c r="J673" s="18">
        <f>H673*0.16</f>
        <v>680.48</v>
      </c>
      <c r="K673" s="18"/>
      <c r="L673" s="18"/>
      <c r="M673" s="18">
        <f>J673+K673+L673</f>
        <v>680.48</v>
      </c>
      <c r="N673" s="18"/>
      <c r="O673" s="18"/>
      <c r="P673" s="18"/>
      <c r="Q673" s="39"/>
      <c r="R673" s="39"/>
      <c r="S673" s="53">
        <v>1</v>
      </c>
      <c r="T673" s="18">
        <f>M673+Q673</f>
        <v>680.48</v>
      </c>
      <c r="U673" s="56" t="s">
        <v>229</v>
      </c>
      <c r="V673" s="55">
        <f>(MID(U673,8,4)-LEFT(U673,4))*12+RIGHT(U673,2)-MID(U673,5,2)+1</f>
        <v>3</v>
      </c>
    </row>
    <row r="674" spans="1:22">
      <c r="A674" s="12">
        <v>669</v>
      </c>
      <c r="B674" s="22"/>
      <c r="C674" s="128" t="s">
        <v>2129</v>
      </c>
      <c r="D674" s="128" t="s">
        <v>30</v>
      </c>
      <c r="E674" s="32" t="s">
        <v>2130</v>
      </c>
      <c r="F674" s="15" t="s">
        <v>2131</v>
      </c>
      <c r="G674" s="28" t="s">
        <v>40</v>
      </c>
      <c r="H674" s="45">
        <v>4253</v>
      </c>
      <c r="I674" s="130"/>
      <c r="J674" s="18">
        <f>H674*0.16</f>
        <v>680.48</v>
      </c>
      <c r="K674" s="18"/>
      <c r="L674" s="18"/>
      <c r="M674" s="18">
        <f>J674+K674+L674</f>
        <v>680.48</v>
      </c>
      <c r="N674" s="18"/>
      <c r="O674" s="18"/>
      <c r="P674" s="18"/>
      <c r="Q674" s="39"/>
      <c r="R674" s="39"/>
      <c r="S674" s="53">
        <v>1</v>
      </c>
      <c r="T674" s="18">
        <f>M674+Q674</f>
        <v>680.48</v>
      </c>
      <c r="U674" s="56" t="s">
        <v>229</v>
      </c>
      <c r="V674" s="55">
        <f>(MID(U674,8,4)-LEFT(U674,4))*12+RIGHT(U674,2)-MID(U674,5,2)+1</f>
        <v>3</v>
      </c>
    </row>
    <row r="675" spans="1:22">
      <c r="A675" s="12">
        <v>670</v>
      </c>
      <c r="B675" s="22"/>
      <c r="C675" s="128" t="s">
        <v>2132</v>
      </c>
      <c r="D675" s="128" t="s">
        <v>37</v>
      </c>
      <c r="E675" s="32" t="s">
        <v>2133</v>
      </c>
      <c r="F675" s="15" t="s">
        <v>2134</v>
      </c>
      <c r="G675" s="28" t="s">
        <v>40</v>
      </c>
      <c r="H675" s="45">
        <v>4253</v>
      </c>
      <c r="I675" s="130"/>
      <c r="J675" s="18">
        <f>H675*0.16</f>
        <v>680.48</v>
      </c>
      <c r="K675" s="18"/>
      <c r="L675" s="18"/>
      <c r="M675" s="18">
        <f>J675+K675+L675</f>
        <v>680.48</v>
      </c>
      <c r="N675" s="18"/>
      <c r="O675" s="18"/>
      <c r="P675" s="18"/>
      <c r="Q675" s="39"/>
      <c r="R675" s="39"/>
      <c r="S675" s="53">
        <v>1</v>
      </c>
      <c r="T675" s="18">
        <f>M675+Q675</f>
        <v>680.48</v>
      </c>
      <c r="U675" s="56" t="s">
        <v>229</v>
      </c>
      <c r="V675" s="55">
        <f>(MID(U675,8,4)-LEFT(U675,4))*12+RIGHT(U675,2)-MID(U675,5,2)+1</f>
        <v>3</v>
      </c>
    </row>
    <row r="676" spans="1:22">
      <c r="A676" s="12">
        <v>671</v>
      </c>
      <c r="B676" s="22"/>
      <c r="C676" s="128" t="s">
        <v>2135</v>
      </c>
      <c r="D676" s="128" t="s">
        <v>37</v>
      </c>
      <c r="E676" s="32" t="s">
        <v>2136</v>
      </c>
      <c r="F676" s="15" t="s">
        <v>2137</v>
      </c>
      <c r="G676" s="28" t="s">
        <v>40</v>
      </c>
      <c r="H676" s="45">
        <v>4253</v>
      </c>
      <c r="I676" s="130"/>
      <c r="J676" s="18">
        <f>H676*0.16</f>
        <v>680.48</v>
      </c>
      <c r="K676" s="18"/>
      <c r="L676" s="18"/>
      <c r="M676" s="18">
        <f>J676+K676+L676</f>
        <v>680.48</v>
      </c>
      <c r="N676" s="18"/>
      <c r="O676" s="18"/>
      <c r="P676" s="18"/>
      <c r="Q676" s="39"/>
      <c r="R676" s="39"/>
      <c r="S676" s="53">
        <v>1</v>
      </c>
      <c r="T676" s="18">
        <f>M676+Q676</f>
        <v>680.48</v>
      </c>
      <c r="U676" s="56" t="s">
        <v>229</v>
      </c>
      <c r="V676" s="55">
        <f>(MID(U676,8,4)-LEFT(U676,4))*12+RIGHT(U676,2)-MID(U676,5,2)+1</f>
        <v>3</v>
      </c>
    </row>
    <row r="677" spans="1:22">
      <c r="A677" s="12">
        <v>672</v>
      </c>
      <c r="B677" s="22"/>
      <c r="C677" s="128" t="s">
        <v>2138</v>
      </c>
      <c r="D677" s="128" t="s">
        <v>37</v>
      </c>
      <c r="E677" s="32" t="s">
        <v>2139</v>
      </c>
      <c r="F677" s="15" t="s">
        <v>2140</v>
      </c>
      <c r="G677" s="28" t="s">
        <v>40</v>
      </c>
      <c r="H677" s="45">
        <v>4253</v>
      </c>
      <c r="I677" s="130"/>
      <c r="J677" s="18">
        <f>H677*0.16</f>
        <v>680.48</v>
      </c>
      <c r="K677" s="18"/>
      <c r="L677" s="18"/>
      <c r="M677" s="18">
        <f>J677+K677+L677</f>
        <v>680.48</v>
      </c>
      <c r="N677" s="18"/>
      <c r="O677" s="18"/>
      <c r="P677" s="18"/>
      <c r="Q677" s="39"/>
      <c r="R677" s="39"/>
      <c r="S677" s="53">
        <v>1</v>
      </c>
      <c r="T677" s="18">
        <f>M677+Q677</f>
        <v>680.48</v>
      </c>
      <c r="U677" s="56" t="s">
        <v>229</v>
      </c>
      <c r="V677" s="55">
        <f>(MID(U677,8,4)-LEFT(U677,4))*12+RIGHT(U677,2)-MID(U677,5,2)+1</f>
        <v>3</v>
      </c>
    </row>
    <row r="678" spans="1:22">
      <c r="A678" s="12">
        <v>673</v>
      </c>
      <c r="B678" s="22"/>
      <c r="C678" s="128" t="s">
        <v>2141</v>
      </c>
      <c r="D678" s="128" t="s">
        <v>37</v>
      </c>
      <c r="E678" s="32" t="s">
        <v>2142</v>
      </c>
      <c r="F678" s="15" t="s">
        <v>2143</v>
      </c>
      <c r="G678" s="28" t="s">
        <v>40</v>
      </c>
      <c r="H678" s="45">
        <v>4253</v>
      </c>
      <c r="I678" s="130"/>
      <c r="J678" s="18">
        <f>H678*0.16</f>
        <v>680.48</v>
      </c>
      <c r="K678" s="18"/>
      <c r="L678" s="18"/>
      <c r="M678" s="18">
        <f>J678+K678+L678</f>
        <v>680.48</v>
      </c>
      <c r="N678" s="18"/>
      <c r="O678" s="18"/>
      <c r="P678" s="18"/>
      <c r="Q678" s="39"/>
      <c r="R678" s="39"/>
      <c r="S678" s="53">
        <v>1</v>
      </c>
      <c r="T678" s="18">
        <f>M678+Q678</f>
        <v>680.48</v>
      </c>
      <c r="U678" s="56" t="s">
        <v>229</v>
      </c>
      <c r="V678" s="55">
        <f>(MID(U678,8,4)-LEFT(U678,4))*12+RIGHT(U678,2)-MID(U678,5,2)+1</f>
        <v>3</v>
      </c>
    </row>
    <row r="679" spans="1:22">
      <c r="A679" s="12">
        <v>674</v>
      </c>
      <c r="B679" s="22"/>
      <c r="C679" s="128" t="s">
        <v>2144</v>
      </c>
      <c r="D679" s="128" t="s">
        <v>37</v>
      </c>
      <c r="E679" s="32" t="s">
        <v>2145</v>
      </c>
      <c r="F679" s="15" t="s">
        <v>2146</v>
      </c>
      <c r="G679" s="28" t="s">
        <v>40</v>
      </c>
      <c r="H679" s="45">
        <v>4253</v>
      </c>
      <c r="I679" s="130"/>
      <c r="J679" s="18">
        <f>H679*0.16</f>
        <v>680.48</v>
      </c>
      <c r="K679" s="18"/>
      <c r="L679" s="18"/>
      <c r="M679" s="18">
        <f>J679+K679+L679</f>
        <v>680.48</v>
      </c>
      <c r="N679" s="18"/>
      <c r="O679" s="18"/>
      <c r="P679" s="18"/>
      <c r="Q679" s="39"/>
      <c r="R679" s="39"/>
      <c r="S679" s="53">
        <v>1</v>
      </c>
      <c r="T679" s="18">
        <f>M679+Q679</f>
        <v>680.48</v>
      </c>
      <c r="U679" s="56" t="s">
        <v>229</v>
      </c>
      <c r="V679" s="55">
        <f>(MID(U679,8,4)-LEFT(U679,4))*12+RIGHT(U679,2)-MID(U679,5,2)+1</f>
        <v>3</v>
      </c>
    </row>
    <row r="680" spans="1:22">
      <c r="A680" s="12">
        <v>675</v>
      </c>
      <c r="B680" s="22"/>
      <c r="C680" s="128" t="s">
        <v>2147</v>
      </c>
      <c r="D680" s="128" t="s">
        <v>30</v>
      </c>
      <c r="E680" s="32" t="s">
        <v>2148</v>
      </c>
      <c r="F680" s="15" t="s">
        <v>2149</v>
      </c>
      <c r="G680" s="28" t="s">
        <v>40</v>
      </c>
      <c r="H680" s="45">
        <v>4253</v>
      </c>
      <c r="I680" s="130"/>
      <c r="J680" s="18">
        <f>H680*0.16</f>
        <v>680.48</v>
      </c>
      <c r="K680" s="18"/>
      <c r="L680" s="18"/>
      <c r="M680" s="18">
        <f>J680+K680+L680</f>
        <v>680.48</v>
      </c>
      <c r="N680" s="18"/>
      <c r="O680" s="18"/>
      <c r="P680" s="18"/>
      <c r="Q680" s="39"/>
      <c r="R680" s="39"/>
      <c r="S680" s="53">
        <v>1</v>
      </c>
      <c r="T680" s="18">
        <f>M680+Q680</f>
        <v>680.48</v>
      </c>
      <c r="U680" s="56" t="s">
        <v>229</v>
      </c>
      <c r="V680" s="55">
        <f>(MID(U680,8,4)-LEFT(U680,4))*12+RIGHT(U680,2)-MID(U680,5,2)+1</f>
        <v>3</v>
      </c>
    </row>
    <row r="681" spans="1:22">
      <c r="A681" s="12">
        <v>676</v>
      </c>
      <c r="B681" s="22"/>
      <c r="C681" s="128" t="s">
        <v>2150</v>
      </c>
      <c r="D681" s="128" t="s">
        <v>30</v>
      </c>
      <c r="E681" s="32" t="s">
        <v>2151</v>
      </c>
      <c r="F681" s="15" t="s">
        <v>2152</v>
      </c>
      <c r="G681" s="28" t="s">
        <v>40</v>
      </c>
      <c r="H681" s="45">
        <v>4253</v>
      </c>
      <c r="I681" s="130"/>
      <c r="J681" s="18">
        <f>H681*0.16</f>
        <v>680.48</v>
      </c>
      <c r="K681" s="18"/>
      <c r="L681" s="18"/>
      <c r="M681" s="18">
        <f>J681+K681+L681</f>
        <v>680.48</v>
      </c>
      <c r="N681" s="18"/>
      <c r="O681" s="18"/>
      <c r="P681" s="18"/>
      <c r="Q681" s="39"/>
      <c r="R681" s="39"/>
      <c r="S681" s="53">
        <v>1</v>
      </c>
      <c r="T681" s="18">
        <f>M681+Q681</f>
        <v>680.48</v>
      </c>
      <c r="U681" s="56" t="s">
        <v>229</v>
      </c>
      <c r="V681" s="55">
        <f>(MID(U681,8,4)-LEFT(U681,4))*12+RIGHT(U681,2)-MID(U681,5,2)+1</f>
        <v>3</v>
      </c>
    </row>
    <row r="682" spans="1:22">
      <c r="A682" s="12">
        <v>677</v>
      </c>
      <c r="B682" s="22"/>
      <c r="C682" s="128" t="s">
        <v>2153</v>
      </c>
      <c r="D682" s="128" t="s">
        <v>30</v>
      </c>
      <c r="E682" s="32" t="s">
        <v>2154</v>
      </c>
      <c r="F682" s="15" t="s">
        <v>2155</v>
      </c>
      <c r="G682" s="28" t="s">
        <v>40</v>
      </c>
      <c r="H682" s="45">
        <v>4253</v>
      </c>
      <c r="I682" s="130"/>
      <c r="J682" s="18">
        <f>H682*0.16</f>
        <v>680.48</v>
      </c>
      <c r="K682" s="18"/>
      <c r="L682" s="18"/>
      <c r="M682" s="18">
        <f>J682+K682+L682</f>
        <v>680.48</v>
      </c>
      <c r="N682" s="18"/>
      <c r="O682" s="18"/>
      <c r="P682" s="18"/>
      <c r="Q682" s="39"/>
      <c r="R682" s="39"/>
      <c r="S682" s="53">
        <v>1</v>
      </c>
      <c r="T682" s="18">
        <f>M682+Q682</f>
        <v>680.48</v>
      </c>
      <c r="U682" s="56" t="s">
        <v>229</v>
      </c>
      <c r="V682" s="55">
        <f>(MID(U682,8,4)-LEFT(U682,4))*12+RIGHT(U682,2)-MID(U682,5,2)+1</f>
        <v>3</v>
      </c>
    </row>
    <row r="683" spans="1:22">
      <c r="A683" s="12">
        <v>678</v>
      </c>
      <c r="B683" s="22"/>
      <c r="C683" s="128" t="s">
        <v>2156</v>
      </c>
      <c r="D683" s="128" t="s">
        <v>30</v>
      </c>
      <c r="E683" s="32" t="s">
        <v>2157</v>
      </c>
      <c r="F683" s="15" t="s">
        <v>2158</v>
      </c>
      <c r="G683" s="28" t="s">
        <v>40</v>
      </c>
      <c r="H683" s="45">
        <v>4253</v>
      </c>
      <c r="I683" s="130"/>
      <c r="J683" s="18">
        <f>H683*0.16</f>
        <v>680.48</v>
      </c>
      <c r="K683" s="18"/>
      <c r="L683" s="18"/>
      <c r="M683" s="18">
        <f>J683+K683+L683</f>
        <v>680.48</v>
      </c>
      <c r="N683" s="18"/>
      <c r="O683" s="18"/>
      <c r="P683" s="18"/>
      <c r="Q683" s="39"/>
      <c r="R683" s="39"/>
      <c r="S683" s="53">
        <v>1</v>
      </c>
      <c r="T683" s="18">
        <f>M683+Q683</f>
        <v>680.48</v>
      </c>
      <c r="U683" s="56" t="s">
        <v>239</v>
      </c>
      <c r="V683" s="55">
        <v>1</v>
      </c>
    </row>
    <row r="684" spans="1:22">
      <c r="A684" s="12">
        <v>679</v>
      </c>
      <c r="B684" s="14" t="s">
        <v>2159</v>
      </c>
      <c r="C684" s="128" t="s">
        <v>2160</v>
      </c>
      <c r="D684" s="128" t="s">
        <v>30</v>
      </c>
      <c r="E684" s="32" t="s">
        <v>2161</v>
      </c>
      <c r="F684" s="15" t="s">
        <v>2162</v>
      </c>
      <c r="G684" s="28" t="s">
        <v>40</v>
      </c>
      <c r="H684" s="45">
        <v>4253</v>
      </c>
      <c r="I684" s="130"/>
      <c r="J684" s="18">
        <f>H684*0.16</f>
        <v>680.48</v>
      </c>
      <c r="K684" s="18"/>
      <c r="L684" s="18"/>
      <c r="M684" s="18">
        <f>J684+K684+L684</f>
        <v>680.48</v>
      </c>
      <c r="N684" s="18"/>
      <c r="O684" s="18"/>
      <c r="P684" s="18"/>
      <c r="Q684" s="39"/>
      <c r="R684" s="39"/>
      <c r="S684" s="53">
        <v>1</v>
      </c>
      <c r="T684" s="18">
        <f>M684+Q684</f>
        <v>680.48</v>
      </c>
      <c r="U684" s="56" t="s">
        <v>56</v>
      </c>
      <c r="V684" s="55">
        <f t="shared" ref="V684:V692" si="88">(MID(U684,8,4)-LEFT(U684,4))*12+RIGHT(U684,2)-MID(U684,5,2)+1</f>
        <v>2</v>
      </c>
    </row>
    <row r="685" spans="1:22">
      <c r="A685" s="12">
        <v>680</v>
      </c>
      <c r="B685" s="14"/>
      <c r="C685" s="128" t="s">
        <v>2163</v>
      </c>
      <c r="D685" s="128" t="s">
        <v>30</v>
      </c>
      <c r="E685" s="32" t="s">
        <v>2164</v>
      </c>
      <c r="F685" s="15" t="s">
        <v>2165</v>
      </c>
      <c r="G685" s="28" t="s">
        <v>40</v>
      </c>
      <c r="H685" s="45">
        <v>4253</v>
      </c>
      <c r="I685" s="130"/>
      <c r="J685" s="18">
        <f>H685*0.16</f>
        <v>680.48</v>
      </c>
      <c r="K685" s="18"/>
      <c r="L685" s="18"/>
      <c r="M685" s="18">
        <f>J685+K685+L685</f>
        <v>680.48</v>
      </c>
      <c r="N685" s="18"/>
      <c r="O685" s="18"/>
      <c r="P685" s="18"/>
      <c r="Q685" s="39"/>
      <c r="R685" s="39"/>
      <c r="S685" s="53">
        <v>1</v>
      </c>
      <c r="T685" s="18">
        <f>M685+Q685</f>
        <v>680.48</v>
      </c>
      <c r="U685" s="56" t="s">
        <v>56</v>
      </c>
      <c r="V685" s="55">
        <f>(MID(U685,8,4)-LEFT(U685,4))*12+RIGHT(U685,2)-MID(U685,5,2)+1</f>
        <v>2</v>
      </c>
    </row>
    <row r="686" spans="1:22">
      <c r="A686" s="12">
        <v>681</v>
      </c>
      <c r="B686" s="14"/>
      <c r="C686" s="128" t="s">
        <v>2166</v>
      </c>
      <c r="D686" s="128" t="s">
        <v>30</v>
      </c>
      <c r="E686" s="32" t="s">
        <v>2167</v>
      </c>
      <c r="F686" s="15" t="s">
        <v>2168</v>
      </c>
      <c r="G686" s="28" t="s">
        <v>40</v>
      </c>
      <c r="H686" s="45">
        <v>4253</v>
      </c>
      <c r="I686" s="130"/>
      <c r="J686" s="18">
        <f>H686*0.16</f>
        <v>680.48</v>
      </c>
      <c r="K686" s="18"/>
      <c r="L686" s="18"/>
      <c r="M686" s="18">
        <f>J686+K686+L686</f>
        <v>680.48</v>
      </c>
      <c r="N686" s="18"/>
      <c r="O686" s="18"/>
      <c r="P686" s="18"/>
      <c r="Q686" s="39"/>
      <c r="R686" s="39"/>
      <c r="S686" s="53">
        <v>1</v>
      </c>
      <c r="T686" s="18">
        <f>M686+Q686</f>
        <v>680.48</v>
      </c>
      <c r="U686" s="56" t="s">
        <v>56</v>
      </c>
      <c r="V686" s="55">
        <f>(MID(U686,8,4)-LEFT(U686,4))*12+RIGHT(U686,2)-MID(U686,5,2)+1</f>
        <v>2</v>
      </c>
    </row>
    <row r="687" spans="1:22">
      <c r="A687" s="12">
        <v>682</v>
      </c>
      <c r="B687" s="14" t="s">
        <v>2169</v>
      </c>
      <c r="C687" s="128" t="s">
        <v>2170</v>
      </c>
      <c r="D687" s="128" t="s">
        <v>30</v>
      </c>
      <c r="E687" s="32" t="s">
        <v>2171</v>
      </c>
      <c r="F687" s="15" t="s">
        <v>2172</v>
      </c>
      <c r="G687" s="28" t="s">
        <v>40</v>
      </c>
      <c r="H687" s="45">
        <v>7089</v>
      </c>
      <c r="I687" s="48"/>
      <c r="J687" s="18">
        <f>H687*0.16</f>
        <v>1134.24</v>
      </c>
      <c r="K687" s="48"/>
      <c r="L687" s="48"/>
      <c r="M687" s="39">
        <f>J687+K687+L687</f>
        <v>1134.24</v>
      </c>
      <c r="N687" s="48"/>
      <c r="O687" s="48"/>
      <c r="P687" s="48"/>
      <c r="Q687" s="39"/>
      <c r="R687" s="39"/>
      <c r="S687" s="53">
        <v>1</v>
      </c>
      <c r="T687" s="18">
        <f>M687+Q687</f>
        <v>1134.24</v>
      </c>
      <c r="U687" s="56" t="s">
        <v>2173</v>
      </c>
      <c r="V687" s="55">
        <f>(MID(U687,8,4)-LEFT(U687,4))*12+RIGHT(U687,2)-MID(U687,5,2)+1</f>
        <v>1</v>
      </c>
    </row>
    <row r="688" spans="1:22">
      <c r="A688" s="12">
        <v>683</v>
      </c>
      <c r="B688" s="14"/>
      <c r="C688" s="128" t="s">
        <v>2174</v>
      </c>
      <c r="D688" s="128" t="s">
        <v>37</v>
      </c>
      <c r="E688" s="32" t="s">
        <v>2175</v>
      </c>
      <c r="F688" s="15" t="s">
        <v>2176</v>
      </c>
      <c r="G688" s="28" t="s">
        <v>40</v>
      </c>
      <c r="H688" s="45">
        <v>7089</v>
      </c>
      <c r="I688" s="48"/>
      <c r="J688" s="18">
        <f>H688*0.16</f>
        <v>1134.24</v>
      </c>
      <c r="K688" s="48"/>
      <c r="L688" s="48"/>
      <c r="M688" s="39">
        <f>J688+K688+L688</f>
        <v>1134.24</v>
      </c>
      <c r="N688" s="48"/>
      <c r="O688" s="48"/>
      <c r="P688" s="48"/>
      <c r="Q688" s="39"/>
      <c r="R688" s="39"/>
      <c r="S688" s="53">
        <v>1</v>
      </c>
      <c r="T688" s="18">
        <f>M688+Q688</f>
        <v>1134.24</v>
      </c>
      <c r="U688" s="56" t="s">
        <v>2173</v>
      </c>
      <c r="V688" s="55">
        <f>(MID(U688,8,4)-LEFT(U688,4))*12+RIGHT(U688,2)-MID(U688,5,2)+1</f>
        <v>1</v>
      </c>
    </row>
    <row r="689" spans="1:22">
      <c r="A689" s="12">
        <v>684</v>
      </c>
      <c r="B689" s="14"/>
      <c r="C689" s="128" t="s">
        <v>2177</v>
      </c>
      <c r="D689" s="128" t="s">
        <v>37</v>
      </c>
      <c r="E689" s="32" t="s">
        <v>2178</v>
      </c>
      <c r="F689" s="15" t="s">
        <v>2179</v>
      </c>
      <c r="G689" s="28" t="s">
        <v>40</v>
      </c>
      <c r="H689" s="45">
        <v>6000</v>
      </c>
      <c r="I689" s="95"/>
      <c r="J689" s="18">
        <f>H689*0.16</f>
        <v>960</v>
      </c>
      <c r="K689" s="18"/>
      <c r="L689" s="18"/>
      <c r="M689" s="39">
        <f>J689+K689+L689</f>
        <v>960</v>
      </c>
      <c r="N689" s="18"/>
      <c r="O689" s="18"/>
      <c r="P689" s="18"/>
      <c r="Q689" s="39"/>
      <c r="R689" s="39"/>
      <c r="S689" s="53">
        <v>1</v>
      </c>
      <c r="T689" s="18">
        <f>M689+Q689</f>
        <v>960</v>
      </c>
      <c r="U689" s="56" t="s">
        <v>239</v>
      </c>
      <c r="V689" s="55">
        <f>(MID(U689,8,4)-LEFT(U689,4))*12+RIGHT(U689,2)-MID(U689,5,2)+1</f>
        <v>1</v>
      </c>
    </row>
    <row r="690" spans="1:22">
      <c r="A690" s="12">
        <v>685</v>
      </c>
      <c r="B690" s="14"/>
      <c r="C690" s="128" t="s">
        <v>2180</v>
      </c>
      <c r="D690" s="128" t="s">
        <v>30</v>
      </c>
      <c r="E690" s="32" t="s">
        <v>2181</v>
      </c>
      <c r="F690" s="15" t="s">
        <v>2182</v>
      </c>
      <c r="G690" s="28" t="s">
        <v>40</v>
      </c>
      <c r="H690" s="45">
        <v>4500</v>
      </c>
      <c r="I690" s="95"/>
      <c r="J690" s="18">
        <f>H690*0.16</f>
        <v>720</v>
      </c>
      <c r="K690" s="18"/>
      <c r="L690" s="18"/>
      <c r="M690" s="39">
        <f>J690+K690+L690</f>
        <v>720</v>
      </c>
      <c r="N690" s="18"/>
      <c r="O690" s="18"/>
      <c r="P690" s="18"/>
      <c r="Q690" s="39"/>
      <c r="R690" s="39"/>
      <c r="S690" s="53">
        <v>1</v>
      </c>
      <c r="T690" s="18">
        <f>M690+Q690</f>
        <v>720</v>
      </c>
      <c r="U690" s="56" t="s">
        <v>239</v>
      </c>
      <c r="V690" s="55">
        <f>(MID(U690,8,4)-LEFT(U690,4))*12+RIGHT(U690,2)-MID(U690,5,2)+1</f>
        <v>1</v>
      </c>
    </row>
    <row r="691" spans="1:22">
      <c r="A691" s="12">
        <v>686</v>
      </c>
      <c r="B691" s="31" t="s">
        <v>2183</v>
      </c>
      <c r="C691" s="31" t="s">
        <v>2184</v>
      </c>
      <c r="D691" s="31" t="s">
        <v>30</v>
      </c>
      <c r="E691" s="32" t="s">
        <v>2185</v>
      </c>
      <c r="F691" s="15" t="s">
        <v>2186</v>
      </c>
      <c r="G691" s="28" t="s">
        <v>40</v>
      </c>
      <c r="H691" s="45">
        <v>7089</v>
      </c>
      <c r="I691" s="45"/>
      <c r="J691" s="45">
        <v>1134.24</v>
      </c>
      <c r="K691" s="45"/>
      <c r="L691" s="45"/>
      <c r="M691" s="45">
        <v>1134.24</v>
      </c>
      <c r="N691" s="45"/>
      <c r="O691" s="45"/>
      <c r="P691" s="45"/>
      <c r="Q691" s="131"/>
      <c r="R691" s="132"/>
      <c r="S691" s="53">
        <v>1</v>
      </c>
      <c r="T691" s="45">
        <v>1134.24</v>
      </c>
      <c r="U691" s="56" t="s">
        <v>239</v>
      </c>
      <c r="V691" s="55">
        <f>(MID(U691,8,4)-LEFT(U691,4))*12+RIGHT(U691,2)-MID(U691,5,2)+1</f>
        <v>1</v>
      </c>
    </row>
    <row r="692" spans="1:22">
      <c r="A692" s="12">
        <v>687</v>
      </c>
      <c r="B692" s="31"/>
      <c r="C692" s="128" t="s">
        <v>2187</v>
      </c>
      <c r="D692" s="128" t="s">
        <v>37</v>
      </c>
      <c r="E692" s="32" t="s">
        <v>2188</v>
      </c>
      <c r="F692" s="15" t="s">
        <v>2189</v>
      </c>
      <c r="G692" s="28" t="s">
        <v>40</v>
      </c>
      <c r="H692" s="45">
        <v>7089</v>
      </c>
      <c r="I692" s="45"/>
      <c r="J692" s="45">
        <v>1134.24</v>
      </c>
      <c r="K692" s="45"/>
      <c r="L692" s="45"/>
      <c r="M692" s="45">
        <v>1134.24</v>
      </c>
      <c r="N692" s="45"/>
      <c r="O692" s="45"/>
      <c r="P692" s="45"/>
      <c r="Q692" s="131"/>
      <c r="R692" s="132"/>
      <c r="S692" s="53">
        <v>1</v>
      </c>
      <c r="T692" s="45">
        <v>1134.24</v>
      </c>
      <c r="U692" s="56" t="s">
        <v>239</v>
      </c>
      <c r="V692" s="55">
        <f>(MID(U692,8,4)-LEFT(U692,4))*12+RIGHT(U692,2)-MID(U692,5,2)+1</f>
        <v>1</v>
      </c>
    </row>
  </sheetData>
  <mergeCells count="774">
    <mergeCell ref="A1:B1"/>
    <mergeCell ref="A2:V2"/>
    <mergeCell ref="H3:I3"/>
    <mergeCell ref="J3:M3"/>
    <mergeCell ref="N3:R3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64:R164"/>
    <mergeCell ref="Q165:R165"/>
    <mergeCell ref="Q166:R166"/>
    <mergeCell ref="Q167:R167"/>
    <mergeCell ref="Q168:R168"/>
    <mergeCell ref="Q169:R169"/>
    <mergeCell ref="Q170:R170"/>
    <mergeCell ref="Q171:R171"/>
    <mergeCell ref="Q172:R172"/>
    <mergeCell ref="Q173:R173"/>
    <mergeCell ref="Q174:R174"/>
    <mergeCell ref="Q175:R175"/>
    <mergeCell ref="Q176:R176"/>
    <mergeCell ref="Q177:R177"/>
    <mergeCell ref="Q178:R178"/>
    <mergeCell ref="Q179:R179"/>
    <mergeCell ref="Q180:R180"/>
    <mergeCell ref="Q181:R181"/>
    <mergeCell ref="Q182:R182"/>
    <mergeCell ref="Q183:R183"/>
    <mergeCell ref="Q184:R184"/>
    <mergeCell ref="Q185:R185"/>
    <mergeCell ref="Q186:R186"/>
    <mergeCell ref="Q187:R187"/>
    <mergeCell ref="Q188:R188"/>
    <mergeCell ref="Q189:R189"/>
    <mergeCell ref="Q190:R190"/>
    <mergeCell ref="Q191:R191"/>
    <mergeCell ref="Q192:R192"/>
    <mergeCell ref="Q193:R193"/>
    <mergeCell ref="Q194:R194"/>
    <mergeCell ref="Q195:R195"/>
    <mergeCell ref="Q196:R196"/>
    <mergeCell ref="Q197:R197"/>
    <mergeCell ref="Q198:R198"/>
    <mergeCell ref="Q199:R199"/>
    <mergeCell ref="Q200:R200"/>
    <mergeCell ref="Q201:R201"/>
    <mergeCell ref="Q202:R202"/>
    <mergeCell ref="Q203:R203"/>
    <mergeCell ref="Q204:R204"/>
    <mergeCell ref="Q205:R205"/>
    <mergeCell ref="Q206:R206"/>
    <mergeCell ref="Q207:R207"/>
    <mergeCell ref="Q208:R208"/>
    <mergeCell ref="Q209:R209"/>
    <mergeCell ref="Q210:R210"/>
    <mergeCell ref="Q211:R211"/>
    <mergeCell ref="Q212:R212"/>
    <mergeCell ref="Q213:R213"/>
    <mergeCell ref="Q214:R214"/>
    <mergeCell ref="Q215:R215"/>
    <mergeCell ref="Q216:R216"/>
    <mergeCell ref="Q217:R217"/>
    <mergeCell ref="Q218:R218"/>
    <mergeCell ref="Q219:R219"/>
    <mergeCell ref="Q220:R220"/>
    <mergeCell ref="Q221:R221"/>
    <mergeCell ref="Q222:R222"/>
    <mergeCell ref="Q223:R223"/>
    <mergeCell ref="Q224:R224"/>
    <mergeCell ref="Q225:R225"/>
    <mergeCell ref="Q226:R226"/>
    <mergeCell ref="Q227:R227"/>
    <mergeCell ref="Q228:R228"/>
    <mergeCell ref="Q229:R229"/>
    <mergeCell ref="Q230:R230"/>
    <mergeCell ref="Q231:R231"/>
    <mergeCell ref="Q232:R232"/>
    <mergeCell ref="Q233:R233"/>
    <mergeCell ref="Q234:R234"/>
    <mergeCell ref="Q235:R235"/>
    <mergeCell ref="Q236:R236"/>
    <mergeCell ref="Q237:R237"/>
    <mergeCell ref="Q238:R238"/>
    <mergeCell ref="Q239:R239"/>
    <mergeCell ref="Q240:R240"/>
    <mergeCell ref="Q241:R241"/>
    <mergeCell ref="Q242:R242"/>
    <mergeCell ref="Q243:R243"/>
    <mergeCell ref="Q244:R244"/>
    <mergeCell ref="Q245:R245"/>
    <mergeCell ref="Q246:R246"/>
    <mergeCell ref="Q247:R247"/>
    <mergeCell ref="Q248:R248"/>
    <mergeCell ref="Q249:R249"/>
    <mergeCell ref="Q250:R250"/>
    <mergeCell ref="Q251:R251"/>
    <mergeCell ref="Q252:R252"/>
    <mergeCell ref="Q253:R253"/>
    <mergeCell ref="Q254:R254"/>
    <mergeCell ref="Q255:R255"/>
    <mergeCell ref="Q256:R256"/>
    <mergeCell ref="Q257:R257"/>
    <mergeCell ref="Q258:R258"/>
    <mergeCell ref="Q259:R259"/>
    <mergeCell ref="Q260:R260"/>
    <mergeCell ref="Q261:R261"/>
    <mergeCell ref="Q262:R262"/>
    <mergeCell ref="Q263:R263"/>
    <mergeCell ref="Q264:R264"/>
    <mergeCell ref="Q265:R265"/>
    <mergeCell ref="Q266:R266"/>
    <mergeCell ref="Q267:R267"/>
    <mergeCell ref="Q268:R268"/>
    <mergeCell ref="Q269:R269"/>
    <mergeCell ref="Q270:R270"/>
    <mergeCell ref="Q271:R271"/>
    <mergeCell ref="Q272:R272"/>
    <mergeCell ref="Q273:R273"/>
    <mergeCell ref="Q274:R274"/>
    <mergeCell ref="Q275:R275"/>
    <mergeCell ref="Q276:R276"/>
    <mergeCell ref="Q277:R277"/>
    <mergeCell ref="Q278:R278"/>
    <mergeCell ref="Q279:R279"/>
    <mergeCell ref="Q280:R280"/>
    <mergeCell ref="Q281:R281"/>
    <mergeCell ref="Q282:R282"/>
    <mergeCell ref="Q283:R283"/>
    <mergeCell ref="Q284:R284"/>
    <mergeCell ref="Q285:R285"/>
    <mergeCell ref="Q286:R286"/>
    <mergeCell ref="Q287:R287"/>
    <mergeCell ref="Q288:R288"/>
    <mergeCell ref="Q289:R289"/>
    <mergeCell ref="Q290:R290"/>
    <mergeCell ref="Q291:R291"/>
    <mergeCell ref="Q292:R292"/>
    <mergeCell ref="Q293:R293"/>
    <mergeCell ref="Q294:R294"/>
    <mergeCell ref="Q295:R295"/>
    <mergeCell ref="Q296:R296"/>
    <mergeCell ref="Q297:R297"/>
    <mergeCell ref="Q298:R298"/>
    <mergeCell ref="Q299:R299"/>
    <mergeCell ref="Q300:R300"/>
    <mergeCell ref="Q301:R301"/>
    <mergeCell ref="Q302:R302"/>
    <mergeCell ref="Q303:R303"/>
    <mergeCell ref="Q304:R304"/>
    <mergeCell ref="Q305:R305"/>
    <mergeCell ref="Q306:R306"/>
    <mergeCell ref="Q307:R307"/>
    <mergeCell ref="Q308:R308"/>
    <mergeCell ref="Q309:R309"/>
    <mergeCell ref="Q310:R310"/>
    <mergeCell ref="Q311:R311"/>
    <mergeCell ref="Q312:R312"/>
    <mergeCell ref="Q313:R313"/>
    <mergeCell ref="Q314:R314"/>
    <mergeCell ref="Q315:R315"/>
    <mergeCell ref="Q316:R316"/>
    <mergeCell ref="Q317:R317"/>
    <mergeCell ref="Q318:R318"/>
    <mergeCell ref="Q319:R319"/>
    <mergeCell ref="Q320:R320"/>
    <mergeCell ref="Q321:R321"/>
    <mergeCell ref="Q322:R322"/>
    <mergeCell ref="Q323:R323"/>
    <mergeCell ref="Q324:R324"/>
    <mergeCell ref="Q325:R325"/>
    <mergeCell ref="Q326:R326"/>
    <mergeCell ref="Q327:R327"/>
    <mergeCell ref="Q328:R328"/>
    <mergeCell ref="Q329:R329"/>
    <mergeCell ref="Q330:R330"/>
    <mergeCell ref="Q331:R331"/>
    <mergeCell ref="Q332:R332"/>
    <mergeCell ref="Q333:R333"/>
    <mergeCell ref="Q334:R334"/>
    <mergeCell ref="Q335:R335"/>
    <mergeCell ref="Q336:R336"/>
    <mergeCell ref="Q337:R337"/>
    <mergeCell ref="Q338:R338"/>
    <mergeCell ref="Q339:R339"/>
    <mergeCell ref="Q340:R340"/>
    <mergeCell ref="Q341:R341"/>
    <mergeCell ref="Q342:R342"/>
    <mergeCell ref="Q343:R343"/>
    <mergeCell ref="Q344:R344"/>
    <mergeCell ref="Q345:R345"/>
    <mergeCell ref="Q346:R346"/>
    <mergeCell ref="Q347:R347"/>
    <mergeCell ref="Q348:R348"/>
    <mergeCell ref="Q349:R349"/>
    <mergeCell ref="Q350:R350"/>
    <mergeCell ref="Q351:R351"/>
    <mergeCell ref="Q352:R352"/>
    <mergeCell ref="Q353:R353"/>
    <mergeCell ref="Q354:R354"/>
    <mergeCell ref="Q355:R355"/>
    <mergeCell ref="Q356:R356"/>
    <mergeCell ref="Q357:R357"/>
    <mergeCell ref="Q358:R358"/>
    <mergeCell ref="Q359:R359"/>
    <mergeCell ref="Q360:R360"/>
    <mergeCell ref="Q361:R361"/>
    <mergeCell ref="Q362:R362"/>
    <mergeCell ref="Q363:R363"/>
    <mergeCell ref="Q364:R364"/>
    <mergeCell ref="Q365:R365"/>
    <mergeCell ref="Q366:R366"/>
    <mergeCell ref="Q367:R367"/>
    <mergeCell ref="Q368:R368"/>
    <mergeCell ref="Q369:R369"/>
    <mergeCell ref="Q370:R370"/>
    <mergeCell ref="Q371:R371"/>
    <mergeCell ref="Q372:R372"/>
    <mergeCell ref="Q373:R373"/>
    <mergeCell ref="Q374:R374"/>
    <mergeCell ref="Q375:R375"/>
    <mergeCell ref="Q376:R376"/>
    <mergeCell ref="Q377:R377"/>
    <mergeCell ref="Q378:R378"/>
    <mergeCell ref="Q379:R379"/>
    <mergeCell ref="Q380:R380"/>
    <mergeCell ref="Q381:R381"/>
    <mergeCell ref="Q382:R382"/>
    <mergeCell ref="Q383:R383"/>
    <mergeCell ref="Q384:R384"/>
    <mergeCell ref="Q385:R385"/>
    <mergeCell ref="Q386:R386"/>
    <mergeCell ref="Q387:R387"/>
    <mergeCell ref="Q388:R388"/>
    <mergeCell ref="Q389:R389"/>
    <mergeCell ref="Q390:R390"/>
    <mergeCell ref="Q391:R391"/>
    <mergeCell ref="Q392:R392"/>
    <mergeCell ref="Q393:R393"/>
    <mergeCell ref="Q394:R394"/>
    <mergeCell ref="Q395:R395"/>
    <mergeCell ref="Q396:R396"/>
    <mergeCell ref="Q397:R397"/>
    <mergeCell ref="Q398:R398"/>
    <mergeCell ref="Q399:R399"/>
    <mergeCell ref="Q400:R400"/>
    <mergeCell ref="Q401:R401"/>
    <mergeCell ref="Q402:R402"/>
    <mergeCell ref="Q403:R403"/>
    <mergeCell ref="Q404:R404"/>
    <mergeCell ref="Q405:R405"/>
    <mergeCell ref="Q406:R406"/>
    <mergeCell ref="Q407:R407"/>
    <mergeCell ref="Q408:R408"/>
    <mergeCell ref="Q409:R409"/>
    <mergeCell ref="Q410:R410"/>
    <mergeCell ref="Q411:R411"/>
    <mergeCell ref="Q412:R412"/>
    <mergeCell ref="Q413:R413"/>
    <mergeCell ref="Q414:R414"/>
    <mergeCell ref="Q415:R415"/>
    <mergeCell ref="Q416:R416"/>
    <mergeCell ref="Q417:R417"/>
    <mergeCell ref="Q418:R418"/>
    <mergeCell ref="Q419:R419"/>
    <mergeCell ref="Q420:R420"/>
    <mergeCell ref="Q421:R421"/>
    <mergeCell ref="Q422:R422"/>
    <mergeCell ref="Q423:R423"/>
    <mergeCell ref="Q424:R424"/>
    <mergeCell ref="Q425:R425"/>
    <mergeCell ref="Q426:R426"/>
    <mergeCell ref="Q427:R427"/>
    <mergeCell ref="Q428:R428"/>
    <mergeCell ref="Q429:R429"/>
    <mergeCell ref="Q430:R430"/>
    <mergeCell ref="Q431:R431"/>
    <mergeCell ref="Q432:R432"/>
    <mergeCell ref="Q433:R433"/>
    <mergeCell ref="Q434:R434"/>
    <mergeCell ref="Q435:R435"/>
    <mergeCell ref="Q436:R436"/>
    <mergeCell ref="Q437:R437"/>
    <mergeCell ref="Q438:R438"/>
    <mergeCell ref="Q439:R439"/>
    <mergeCell ref="Q440:R440"/>
    <mergeCell ref="Q441:R441"/>
    <mergeCell ref="Q442:R442"/>
    <mergeCell ref="Q443:R443"/>
    <mergeCell ref="Q444:R444"/>
    <mergeCell ref="Q445:R445"/>
    <mergeCell ref="Q446:R446"/>
    <mergeCell ref="Q447:R447"/>
    <mergeCell ref="Q448:R448"/>
    <mergeCell ref="Q449:R449"/>
    <mergeCell ref="Q450:R450"/>
    <mergeCell ref="Q451:R451"/>
    <mergeCell ref="Q452:R452"/>
    <mergeCell ref="Q453:R453"/>
    <mergeCell ref="Q454:R454"/>
    <mergeCell ref="Q455:R455"/>
    <mergeCell ref="Q456:R456"/>
    <mergeCell ref="Q457:R457"/>
    <mergeCell ref="Q458:R458"/>
    <mergeCell ref="Q459:R459"/>
    <mergeCell ref="Q460:R460"/>
    <mergeCell ref="Q461:R461"/>
    <mergeCell ref="Q462:R462"/>
    <mergeCell ref="Q463:R463"/>
    <mergeCell ref="Q464:R464"/>
    <mergeCell ref="Q465:R465"/>
    <mergeCell ref="Q466:R466"/>
    <mergeCell ref="Q467:R467"/>
    <mergeCell ref="Q468:R468"/>
    <mergeCell ref="Q469:R469"/>
    <mergeCell ref="Q470:R470"/>
    <mergeCell ref="Q471:R471"/>
    <mergeCell ref="Q472:R472"/>
    <mergeCell ref="Q473:R473"/>
    <mergeCell ref="Q474:R474"/>
    <mergeCell ref="Q475:R475"/>
    <mergeCell ref="Q476:R476"/>
    <mergeCell ref="Q477:R477"/>
    <mergeCell ref="Q478:R478"/>
    <mergeCell ref="Q479:R479"/>
    <mergeCell ref="Q480:R480"/>
    <mergeCell ref="Q481:R481"/>
    <mergeCell ref="Q482:R482"/>
    <mergeCell ref="Q483:R483"/>
    <mergeCell ref="Q484:R484"/>
    <mergeCell ref="Q485:R485"/>
    <mergeCell ref="Q486:R486"/>
    <mergeCell ref="Q487:R487"/>
    <mergeCell ref="Q488:R488"/>
    <mergeCell ref="Q489:R489"/>
    <mergeCell ref="Q490:R490"/>
    <mergeCell ref="Q491:R491"/>
    <mergeCell ref="Q492:R492"/>
    <mergeCell ref="Q493:R493"/>
    <mergeCell ref="Q494:R494"/>
    <mergeCell ref="Q495:R495"/>
    <mergeCell ref="Q496:R496"/>
    <mergeCell ref="Q497:R497"/>
    <mergeCell ref="Q498:R498"/>
    <mergeCell ref="Q499:R499"/>
    <mergeCell ref="Q500:R500"/>
    <mergeCell ref="Q501:R501"/>
    <mergeCell ref="Q502:R502"/>
    <mergeCell ref="Q503:R503"/>
    <mergeCell ref="Q504:R504"/>
    <mergeCell ref="Q505:R505"/>
    <mergeCell ref="Q506:R506"/>
    <mergeCell ref="Q507:R507"/>
    <mergeCell ref="Q508:R508"/>
    <mergeCell ref="Q509:R509"/>
    <mergeCell ref="Q510:R510"/>
    <mergeCell ref="Q511:R511"/>
    <mergeCell ref="Q512:R512"/>
    <mergeCell ref="Q513:R513"/>
    <mergeCell ref="Q514:R514"/>
    <mergeCell ref="Q515:R515"/>
    <mergeCell ref="Q516:R516"/>
    <mergeCell ref="Q517:R517"/>
    <mergeCell ref="Q518:R518"/>
    <mergeCell ref="Q519:R519"/>
    <mergeCell ref="Q520:R520"/>
    <mergeCell ref="Q521:R521"/>
    <mergeCell ref="Q522:R522"/>
    <mergeCell ref="Q523:R523"/>
    <mergeCell ref="Q524:R524"/>
    <mergeCell ref="Q525:R525"/>
    <mergeCell ref="Q526:R526"/>
    <mergeCell ref="Q527:R527"/>
    <mergeCell ref="Q528:R528"/>
    <mergeCell ref="Q529:R529"/>
    <mergeCell ref="Q530:R530"/>
    <mergeCell ref="Q531:R531"/>
    <mergeCell ref="Q532:R532"/>
    <mergeCell ref="Q533:R533"/>
    <mergeCell ref="Q534:R534"/>
    <mergeCell ref="Q535:R535"/>
    <mergeCell ref="Q536:R536"/>
    <mergeCell ref="Q537:R537"/>
    <mergeCell ref="Q538:R538"/>
    <mergeCell ref="Q539:R539"/>
    <mergeCell ref="Q540:R540"/>
    <mergeCell ref="Q541:R541"/>
    <mergeCell ref="Q542:R542"/>
    <mergeCell ref="Q543:R543"/>
    <mergeCell ref="Q544:R544"/>
    <mergeCell ref="Q545:R545"/>
    <mergeCell ref="Q546:R546"/>
    <mergeCell ref="Q547:R547"/>
    <mergeCell ref="Q548:R548"/>
    <mergeCell ref="Q549:R549"/>
    <mergeCell ref="Q550:R550"/>
    <mergeCell ref="Q551:R551"/>
    <mergeCell ref="Q552:R552"/>
    <mergeCell ref="Q553:R553"/>
    <mergeCell ref="Q554:R554"/>
    <mergeCell ref="Q555:R555"/>
    <mergeCell ref="Q556:R556"/>
    <mergeCell ref="Q557:R557"/>
    <mergeCell ref="Q558:R558"/>
    <mergeCell ref="Q559:R559"/>
    <mergeCell ref="Q560:R560"/>
    <mergeCell ref="Q561:R561"/>
    <mergeCell ref="Q562:R562"/>
    <mergeCell ref="Q563:R563"/>
    <mergeCell ref="Q564:R564"/>
    <mergeCell ref="Q565:R565"/>
    <mergeCell ref="Q566:R566"/>
    <mergeCell ref="Q567:R567"/>
    <mergeCell ref="Q568:R568"/>
    <mergeCell ref="Q569:R569"/>
    <mergeCell ref="Q570:R570"/>
    <mergeCell ref="Q571:R571"/>
    <mergeCell ref="Q572:R572"/>
    <mergeCell ref="Q573:R573"/>
    <mergeCell ref="Q574:R574"/>
    <mergeCell ref="Q575:R575"/>
    <mergeCell ref="Q576:R576"/>
    <mergeCell ref="Q577:R577"/>
    <mergeCell ref="Q578:R578"/>
    <mergeCell ref="Q579:R579"/>
    <mergeCell ref="Q580:R580"/>
    <mergeCell ref="Q581:R581"/>
    <mergeCell ref="Q582:R582"/>
    <mergeCell ref="Q583:R583"/>
    <mergeCell ref="Q584:R584"/>
    <mergeCell ref="Q585:R585"/>
    <mergeCell ref="Q586:R586"/>
    <mergeCell ref="Q587:R587"/>
    <mergeCell ref="Q588:R588"/>
    <mergeCell ref="Q589:R589"/>
    <mergeCell ref="Q590:R590"/>
    <mergeCell ref="Q591:R591"/>
    <mergeCell ref="Q592:R592"/>
    <mergeCell ref="Q593:R593"/>
    <mergeCell ref="Q594:R594"/>
    <mergeCell ref="Q595:R595"/>
    <mergeCell ref="Q596:R596"/>
    <mergeCell ref="Q597:R597"/>
    <mergeCell ref="Q598:R598"/>
    <mergeCell ref="Q599:R599"/>
    <mergeCell ref="Q600:R600"/>
    <mergeCell ref="Q601:R601"/>
    <mergeCell ref="Q602:R602"/>
    <mergeCell ref="Q603:R603"/>
    <mergeCell ref="Q604:R604"/>
    <mergeCell ref="Q605:R605"/>
    <mergeCell ref="Q606:R606"/>
    <mergeCell ref="Q607:R607"/>
    <mergeCell ref="Q608:R608"/>
    <mergeCell ref="Q609:R609"/>
    <mergeCell ref="Q610:R610"/>
    <mergeCell ref="Q611:R611"/>
    <mergeCell ref="Q612:R612"/>
    <mergeCell ref="Q613:R613"/>
    <mergeCell ref="Q614:R614"/>
    <mergeCell ref="Q615:R615"/>
    <mergeCell ref="Q616:R616"/>
    <mergeCell ref="Q617:R617"/>
    <mergeCell ref="Q618:R618"/>
    <mergeCell ref="Q619:R619"/>
    <mergeCell ref="Q620:R620"/>
    <mergeCell ref="Q621:R621"/>
    <mergeCell ref="Q622:R622"/>
    <mergeCell ref="Q623:R623"/>
    <mergeCell ref="Q624:R624"/>
    <mergeCell ref="Q625:R625"/>
    <mergeCell ref="Q626:R626"/>
    <mergeCell ref="Q627:R627"/>
    <mergeCell ref="Q628:R628"/>
    <mergeCell ref="Q629:R629"/>
    <mergeCell ref="Q630:R630"/>
    <mergeCell ref="Q631:R631"/>
    <mergeCell ref="Q632:R632"/>
    <mergeCell ref="Q633:R633"/>
    <mergeCell ref="Q634:R634"/>
    <mergeCell ref="Q635:R635"/>
    <mergeCell ref="Q636:R636"/>
    <mergeCell ref="Q637:R637"/>
    <mergeCell ref="Q638:R638"/>
    <mergeCell ref="Q639:R639"/>
    <mergeCell ref="Q640:R640"/>
    <mergeCell ref="Q641:R641"/>
    <mergeCell ref="Q642:R642"/>
    <mergeCell ref="Q643:R643"/>
    <mergeCell ref="Q644:R644"/>
    <mergeCell ref="Q645:R645"/>
    <mergeCell ref="Q646:R646"/>
    <mergeCell ref="Q647:R647"/>
    <mergeCell ref="Q648:R648"/>
    <mergeCell ref="Q649:R649"/>
    <mergeCell ref="Q650:R650"/>
    <mergeCell ref="Q651:R651"/>
    <mergeCell ref="Q652:R652"/>
    <mergeCell ref="Q653:R653"/>
    <mergeCell ref="Q654:R654"/>
    <mergeCell ref="Q655:R655"/>
    <mergeCell ref="Q656:R656"/>
    <mergeCell ref="Q657:R657"/>
    <mergeCell ref="Q658:R658"/>
    <mergeCell ref="Q659:R659"/>
    <mergeCell ref="Q660:R660"/>
    <mergeCell ref="Q661:R661"/>
    <mergeCell ref="Q662:R662"/>
    <mergeCell ref="Q663:R663"/>
    <mergeCell ref="Q664:R664"/>
    <mergeCell ref="Q665:R665"/>
    <mergeCell ref="Q666:R666"/>
    <mergeCell ref="Q667:R667"/>
    <mergeCell ref="Q668:R668"/>
    <mergeCell ref="Q669:R669"/>
    <mergeCell ref="Q670:R670"/>
    <mergeCell ref="Q671:R671"/>
    <mergeCell ref="Q672:R672"/>
    <mergeCell ref="Q673:R673"/>
    <mergeCell ref="Q674:R674"/>
    <mergeCell ref="Q675:R675"/>
    <mergeCell ref="Q676:R676"/>
    <mergeCell ref="Q677:R677"/>
    <mergeCell ref="Q678:R678"/>
    <mergeCell ref="Q679:R679"/>
    <mergeCell ref="Q680:R680"/>
    <mergeCell ref="Q681:R681"/>
    <mergeCell ref="Q682:R682"/>
    <mergeCell ref="Q683:R683"/>
    <mergeCell ref="Q684:R684"/>
    <mergeCell ref="Q685:R685"/>
    <mergeCell ref="Q686:R686"/>
    <mergeCell ref="Q687:R687"/>
    <mergeCell ref="Q688:R688"/>
    <mergeCell ref="Q689:R689"/>
    <mergeCell ref="Q690:R690"/>
    <mergeCell ref="Q691:R691"/>
    <mergeCell ref="Q692:R692"/>
    <mergeCell ref="A3:A4"/>
    <mergeCell ref="B3:B4"/>
    <mergeCell ref="B7:B11"/>
    <mergeCell ref="B12:B16"/>
    <mergeCell ref="B17:B18"/>
    <mergeCell ref="B19:B20"/>
    <mergeCell ref="B21:B30"/>
    <mergeCell ref="B31:B32"/>
    <mergeCell ref="B33:B36"/>
    <mergeCell ref="B37:B38"/>
    <mergeCell ref="B39:B41"/>
    <mergeCell ref="B42:B50"/>
    <mergeCell ref="B51:B66"/>
    <mergeCell ref="B67:B86"/>
    <mergeCell ref="B87:B89"/>
    <mergeCell ref="B90:B94"/>
    <mergeCell ref="B95:B98"/>
    <mergeCell ref="B99:B116"/>
    <mergeCell ref="B117:B142"/>
    <mergeCell ref="B143:B148"/>
    <mergeCell ref="B149:B219"/>
    <mergeCell ref="B221:B226"/>
    <mergeCell ref="B227:B229"/>
    <mergeCell ref="B230:B245"/>
    <mergeCell ref="B246:B253"/>
    <mergeCell ref="B255:B257"/>
    <mergeCell ref="B258:B260"/>
    <mergeCell ref="B261:B289"/>
    <mergeCell ref="B290:B294"/>
    <mergeCell ref="B295:B297"/>
    <mergeCell ref="B298:B299"/>
    <mergeCell ref="B300:B304"/>
    <mergeCell ref="B305:B307"/>
    <mergeCell ref="B309:B311"/>
    <mergeCell ref="B312:B319"/>
    <mergeCell ref="B320:B355"/>
    <mergeCell ref="B357:B364"/>
    <mergeCell ref="B365:B382"/>
    <mergeCell ref="B383:B399"/>
    <mergeCell ref="B400:B401"/>
    <mergeCell ref="B402:B425"/>
    <mergeCell ref="B426:B465"/>
    <mergeCell ref="B466:B473"/>
    <mergeCell ref="B474:B485"/>
    <mergeCell ref="B486:B487"/>
    <mergeCell ref="B488:B495"/>
    <mergeCell ref="B496:B511"/>
    <mergeCell ref="B512:B515"/>
    <mergeCell ref="B517:B519"/>
    <mergeCell ref="B520:B521"/>
    <mergeCell ref="B522:B532"/>
    <mergeCell ref="B534:B535"/>
    <mergeCell ref="B536:B539"/>
    <mergeCell ref="B540:B544"/>
    <mergeCell ref="B545:B559"/>
    <mergeCell ref="B560:B561"/>
    <mergeCell ref="B562:B590"/>
    <mergeCell ref="B591:B599"/>
    <mergeCell ref="B600:B603"/>
    <mergeCell ref="B604:B609"/>
    <mergeCell ref="B610:B623"/>
    <mergeCell ref="B624:B635"/>
    <mergeCell ref="B638:B642"/>
    <mergeCell ref="B643:B661"/>
    <mergeCell ref="B662:B663"/>
    <mergeCell ref="B664:B665"/>
    <mergeCell ref="B667:B668"/>
    <mergeCell ref="B669:B683"/>
    <mergeCell ref="B684:B686"/>
    <mergeCell ref="B687:B690"/>
    <mergeCell ref="B691:B692"/>
    <mergeCell ref="C3:C4"/>
    <mergeCell ref="D3:D4"/>
    <mergeCell ref="E3:E4"/>
    <mergeCell ref="F3:F4"/>
    <mergeCell ref="G3:G4"/>
    <mergeCell ref="S3:S4"/>
    <mergeCell ref="T3:T4"/>
    <mergeCell ref="U3:U4"/>
    <mergeCell ref="V3:V4"/>
  </mergeCells>
  <dataValidations count="1">
    <dataValidation type="textLength" operator="between" allowBlank="1" showInputMessage="1" showErrorMessage="1" sqref="E19">
      <formula1>18</formula1>
      <formula2>18</formula2>
    </dataValidation>
  </dataValidations>
  <pageMargins left="0.751388888888889" right="0.751388888888889" top="1" bottom="1" header="0.5" footer="0.5"/>
  <pageSetup paperSize="9" scale="71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V11" rgbClr="31C55C"/>
    <comment s:ref="V12" rgbClr="31C55C"/>
    <comment s:ref="V16" rgbClr="31C55C"/>
    <comment s:ref="V19" rgbClr="31C55C"/>
    <comment s:ref="V20" rgbClr="31C55C"/>
    <comment s:ref="V21" rgbClr="31C55C"/>
    <comment s:ref="V22" rgbClr="31C55C"/>
    <comment s:ref="V44" rgbClr="31C55C"/>
    <comment s:ref="V45" rgbClr="31C55C"/>
    <comment s:ref="V47" rgbClr="31C55C"/>
    <comment s:ref="V96" rgbClr="31C55C"/>
    <comment s:ref="V106" rgbClr="31C55C"/>
    <comment s:ref="V144" rgbClr="31C55C"/>
    <comment s:ref="V151" rgbClr="31C55C"/>
    <comment s:ref="V152" rgbClr="31C55C"/>
    <comment s:ref="V153" rgbClr="31C55C"/>
    <comment s:ref="V156" rgbClr="31C55C"/>
    <comment s:ref="V227" rgbClr="31C55C"/>
    <comment s:ref="V242" rgbClr="31C55C"/>
    <comment s:ref="V248" rgbClr="31C55C"/>
    <comment s:ref="V260" rgbClr="31C55C"/>
    <comment s:ref="V261" rgbClr="31C55C"/>
    <comment s:ref="V262" rgbClr="31C55C"/>
    <comment s:ref="V265" rgbClr="31C55C"/>
    <comment s:ref="V266" rgbClr="31C55C"/>
    <comment s:ref="V267" rgbClr="31C55C"/>
    <comment s:ref="V276" rgbClr="31C55C"/>
    <comment s:ref="V278" rgbClr="31C55C"/>
    <comment s:ref="V286" rgbClr="31C55C"/>
    <comment s:ref="V289" rgbClr="31C55C"/>
    <comment s:ref="V290" rgbClr="31C55C"/>
    <comment s:ref="V291" rgbClr="31C55C"/>
    <comment s:ref="V292" rgbClr="31C55C"/>
    <comment s:ref="V309" rgbClr="31C55C"/>
    <comment s:ref="V310" rgbClr="31C55C"/>
    <comment s:ref="V311" rgbClr="31C55C"/>
    <comment s:ref="V312" rgbClr="31C55C"/>
    <comment s:ref="V316" rgbClr="31C55C"/>
    <comment s:ref="V317" rgbClr="31C55C"/>
    <comment s:ref="V318" rgbClr="31C55C"/>
    <comment s:ref="V319" rgbClr="31C55C"/>
    <comment s:ref="V320" rgbClr="31C55C"/>
    <comment s:ref="V321" rgbClr="31C55C"/>
    <comment s:ref="V322" rgbClr="31C55C"/>
    <comment s:ref="V348" rgbClr="31C55C"/>
    <comment s:ref="V360" rgbClr="31C55C"/>
    <comment s:ref="V400" rgbClr="31C55C"/>
    <comment s:ref="V420" rgbClr="31C55C"/>
    <comment s:ref="V422" rgbClr="31C55C"/>
    <comment s:ref="V423" rgbClr="31C55C"/>
    <comment s:ref="V424" rgbClr="31C55C"/>
    <comment s:ref="V425" rgbClr="31C55C"/>
    <comment s:ref="V426" rgbClr="31C55C"/>
    <comment s:ref="V427" rgbClr="31C55C"/>
    <comment s:ref="V428" rgbClr="31C55C"/>
    <comment s:ref="V494" rgbClr="31C55C"/>
    <comment s:ref="V508" rgbClr="31C55C"/>
    <comment s:ref="V528" rgbClr="31C55C"/>
    <comment s:ref="V532" rgbClr="31C55C"/>
    <comment s:ref="V533" rgbClr="31C55C"/>
    <comment s:ref="V534" rgbClr="31C55C"/>
    <comment s:ref="V535" rgbClr="31C55C"/>
    <comment s:ref="V536" rgbClr="31C55C"/>
    <comment s:ref="V537" rgbClr="31C55C"/>
    <comment s:ref="V538" rgbClr="31C55C"/>
    <comment s:ref="V541" rgbClr="31C55C"/>
    <comment s:ref="V543" rgbClr="31C55C"/>
    <comment s:ref="V564" rgbClr="31C55C"/>
    <comment s:ref="V565" rgbClr="31C55C"/>
    <comment s:ref="V566" rgbClr="31C55C"/>
    <comment s:ref="V589" rgbClr="31C55C"/>
    <comment s:ref="V591" rgbClr="28C5A0"/>
    <comment s:ref="V592" rgbClr="28C5A0"/>
    <comment s:ref="V593" rgbClr="28C5A0"/>
    <comment s:ref="V594" rgbClr="28C5A0"/>
    <comment s:ref="V595" rgbClr="28C5A0"/>
    <comment s:ref="V596" rgbClr="28C5A0"/>
    <comment s:ref="V597" rgbClr="28C5A0"/>
    <comment s:ref="V604" rgbClr="28C5A0"/>
    <comment s:ref="V606" rgbClr="28C5A0"/>
    <comment s:ref="V610" rgbClr="28C5A0"/>
    <comment s:ref="V611" rgbClr="28C5A0"/>
    <comment s:ref="V612" rgbClr="28C5A0"/>
    <comment s:ref="V613" rgbClr="28C5A0"/>
    <comment s:ref="V614" rgbClr="28C5A0"/>
    <comment s:ref="V615" rgbClr="28C5A0"/>
    <comment s:ref="V616" rgbClr="28C5A0"/>
    <comment s:ref="V617" rgbClr="28C5A0"/>
    <comment s:ref="V618" rgbClr="28C5A0"/>
    <comment s:ref="V619" rgbClr="28C5A0"/>
    <comment s:ref="V620" rgbClr="28C5A0"/>
    <comment s:ref="V629" rgbClr="28C5A0"/>
    <comment s:ref="V631" rgbClr="28C5A0"/>
    <comment s:ref="V632" rgbClr="28C5A0"/>
    <comment s:ref="V658" rgbClr="28C5A0"/>
    <comment s:ref="V659" rgbClr="28C5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2023-04-24T04:44:00Z</dcterms:created>
  <dcterms:modified xsi:type="dcterms:W3CDTF">2023-07-12T02:51:13Z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C37198CE7A014F19A30EF736E8AD9FD7</vt:lpwstr>
  </property>
  <property fmtid="{D5CDD505-2E9C-101B-9397-08002B2CF9AE}" pid="3" name="KSOProductBuildVer">
    <vt:lpwstr>2052-9.1.0.5111</vt:lpwstr>
  </property>
</Properties>
</file>