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9930"/>
  </bookViews>
  <sheets>
    <sheet name="公示表" sheetId="1" r:id="rId1"/>
  </sheets>
  <definedNames>
    <definedName name="_xlnm.Print_Titles" localSheetId="0">公示表!$3:6</definedName>
  </definedNames>
  <calcPr calcId="144525" iterate="1" iterateCount="100" iterateDelta="0.001"/>
</workbook>
</file>

<file path=xl/sharedStrings.xml><?xml version="1.0" encoding="utf-8"?>
<sst xmlns="http://schemas.openxmlformats.org/spreadsheetml/2006/main" count="425">
  <si>
    <t>附件6</t>
  </si>
  <si>
    <t>2023年7月拟拨付新疆生产建设兵团文化旅游投资集团有限公司社会保险补贴花名册</t>
  </si>
  <si>
    <t>序号</t>
  </si>
  <si>
    <t>申报企业名称</t>
  </si>
  <si>
    <t>姓名</t>
  </si>
  <si>
    <t>性别</t>
  </si>
  <si>
    <t>身份证号码</t>
  </si>
  <si>
    <t>联系电话</t>
  </si>
  <si>
    <t>人员类别</t>
  </si>
  <si>
    <t>缴费基数</t>
  </si>
  <si>
    <t>单位缴纳部分</t>
  </si>
  <si>
    <t>个人缴纳部分</t>
  </si>
  <si>
    <t>享受补贴比例（50%/100%）</t>
  </si>
  <si>
    <t>补贴金额合计</t>
  </si>
  <si>
    <t>补贴起年月</t>
  </si>
  <si>
    <t>补贴止年月</t>
  </si>
  <si>
    <t>累计享受补贴月数</t>
  </si>
  <si>
    <t>基本养老保险、失业保险</t>
  </si>
  <si>
    <t>基本医疗保险</t>
  </si>
  <si>
    <t>基本养老保险（16%）</t>
  </si>
  <si>
    <t>基本医疗保险（9%）</t>
  </si>
  <si>
    <t>失业</t>
  </si>
  <si>
    <t>补贴小计</t>
  </si>
  <si>
    <t>基本养老保险（8%）</t>
  </si>
  <si>
    <t>基本医疗保险（2%）</t>
  </si>
  <si>
    <t>保险</t>
  </si>
  <si>
    <t>13=10+11+12</t>
  </si>
  <si>
    <t>17=14+15+16</t>
  </si>
  <si>
    <t>19=13+17</t>
  </si>
  <si>
    <t>起</t>
  </si>
  <si>
    <t>至</t>
  </si>
  <si>
    <t>新疆生产建设兵团文化旅游投资集团有限公司</t>
  </si>
  <si>
    <t>徐朋</t>
  </si>
  <si>
    <t>男</t>
  </si>
  <si>
    <t xml:space="preserve">3713**********671X </t>
  </si>
  <si>
    <t>135****7931</t>
  </si>
  <si>
    <t>一般劳动者</t>
  </si>
  <si>
    <t>马磊</t>
  </si>
  <si>
    <t>6501**********6012</t>
  </si>
  <si>
    <t>181****1191</t>
  </si>
  <si>
    <t>马宝国</t>
  </si>
  <si>
    <t>6205**********3637</t>
  </si>
  <si>
    <t>152****5022</t>
  </si>
  <si>
    <t>邓智</t>
  </si>
  <si>
    <t>6501**********261X</t>
  </si>
  <si>
    <t>156****2489</t>
  </si>
  <si>
    <t>刘思哲</t>
  </si>
  <si>
    <t>6501**********0716</t>
  </si>
  <si>
    <t>150****2014</t>
  </si>
  <si>
    <t>郭海涛</t>
  </si>
  <si>
    <t>6521**********0039</t>
  </si>
  <si>
    <t>189****5110</t>
  </si>
  <si>
    <t>陈昌旭</t>
  </si>
  <si>
    <t>6523**********2316</t>
  </si>
  <si>
    <t>166****5926</t>
  </si>
  <si>
    <t>张轶</t>
  </si>
  <si>
    <t>6590**********0918</t>
  </si>
  <si>
    <t>138****2575</t>
  </si>
  <si>
    <t>唐娜</t>
  </si>
  <si>
    <t>女</t>
  </si>
  <si>
    <t>6523**********0828</t>
  </si>
  <si>
    <t>180****7577</t>
  </si>
  <si>
    <t>龚建琴</t>
  </si>
  <si>
    <t>6541**********178X</t>
  </si>
  <si>
    <t>155****0637</t>
  </si>
  <si>
    <t>陈洁</t>
  </si>
  <si>
    <t>6590**********2820</t>
  </si>
  <si>
    <t>150****5537</t>
  </si>
  <si>
    <t>新疆兵旅自驾游营地运营管理有限公司</t>
  </si>
  <si>
    <t>李萌</t>
  </si>
  <si>
    <t>6501**********202X</t>
  </si>
  <si>
    <t>150****4523</t>
  </si>
  <si>
    <t>鲁娜</t>
  </si>
  <si>
    <t>6541**********1821</t>
  </si>
  <si>
    <t>189****3661</t>
  </si>
  <si>
    <t>雷新亮</t>
  </si>
  <si>
    <t>6501**********1315</t>
  </si>
  <si>
    <t>138****5570</t>
  </si>
  <si>
    <t>樊延娜</t>
  </si>
  <si>
    <t>6527**********2926</t>
  </si>
  <si>
    <t>185****6069</t>
  </si>
  <si>
    <t>张伟</t>
  </si>
  <si>
    <t>6103**********2313</t>
  </si>
  <si>
    <t>136****9567</t>
  </si>
  <si>
    <t>高博</t>
  </si>
  <si>
    <t>3729**********2117</t>
  </si>
  <si>
    <t>131****2879</t>
  </si>
  <si>
    <t>高校毕业生</t>
  </si>
  <si>
    <t>蒋文涛</t>
  </si>
  <si>
    <t>4305**********0715</t>
  </si>
  <si>
    <t>156****5220</t>
  </si>
  <si>
    <t>陈丽君</t>
  </si>
  <si>
    <t>6523**********0844</t>
  </si>
  <si>
    <t>177****9863</t>
  </si>
  <si>
    <t>黄建军</t>
  </si>
  <si>
    <t>6529**********5516</t>
  </si>
  <si>
    <t>132****6803</t>
  </si>
  <si>
    <t>夏依扎提·祖里普哈</t>
  </si>
  <si>
    <t>6501**********002X</t>
  </si>
  <si>
    <t>132****6898</t>
  </si>
  <si>
    <t>朱彤</t>
  </si>
  <si>
    <t>2206**********103X</t>
  </si>
  <si>
    <t>155****8867</t>
  </si>
  <si>
    <t>伊柏源</t>
  </si>
  <si>
    <t>4114**********7510</t>
  </si>
  <si>
    <t>187****7383</t>
  </si>
  <si>
    <t>张茜</t>
  </si>
  <si>
    <t>1401**********2525</t>
  </si>
  <si>
    <t>158****4079</t>
  </si>
  <si>
    <t>周军</t>
  </si>
  <si>
    <t>6523**********321X</t>
  </si>
  <si>
    <t>181****1651</t>
  </si>
  <si>
    <t>史进</t>
  </si>
  <si>
    <t>6523**********3214</t>
  </si>
  <si>
    <t>181****2000</t>
  </si>
  <si>
    <t>吴瑞萍</t>
  </si>
  <si>
    <t>6523**********3225</t>
  </si>
  <si>
    <t>139****3488</t>
  </si>
  <si>
    <t>刘士荣</t>
  </si>
  <si>
    <t>6527**********002X</t>
  </si>
  <si>
    <t>181****8032</t>
  </si>
  <si>
    <t>罗玉昆</t>
  </si>
  <si>
    <t>6523**********5570</t>
  </si>
  <si>
    <t>133****0222</t>
  </si>
  <si>
    <t>王佳琪</t>
  </si>
  <si>
    <t>6523**********6069</t>
  </si>
  <si>
    <t>150****2603</t>
  </si>
  <si>
    <t>任军</t>
  </si>
  <si>
    <t>6501**********1316</t>
  </si>
  <si>
    <t>177****6655</t>
  </si>
  <si>
    <t>曹江锋</t>
  </si>
  <si>
    <t>6542**********0311</t>
  </si>
  <si>
    <t>152****3337</t>
  </si>
  <si>
    <t>曹曦文</t>
  </si>
  <si>
    <t>6501**********5516</t>
  </si>
  <si>
    <t>176****9997</t>
  </si>
  <si>
    <t>赖明明</t>
  </si>
  <si>
    <t>5101**********0578</t>
  </si>
  <si>
    <t>131****8532</t>
  </si>
  <si>
    <t>窦世豪</t>
  </si>
  <si>
    <t>6542**********1516</t>
  </si>
  <si>
    <t>131****1585</t>
  </si>
  <si>
    <t>马宏彬</t>
  </si>
  <si>
    <t>6501**********2015</t>
  </si>
  <si>
    <t>182****8386</t>
  </si>
  <si>
    <t>姚业超</t>
  </si>
  <si>
    <t>6501**********0015</t>
  </si>
  <si>
    <t>150****2800</t>
  </si>
  <si>
    <t>富文泽</t>
  </si>
  <si>
    <t>6523**********0034</t>
  </si>
  <si>
    <t>186****2858</t>
  </si>
  <si>
    <t>禹梦婷</t>
  </si>
  <si>
    <t>6501**********2027</t>
  </si>
  <si>
    <t>150****0613</t>
  </si>
  <si>
    <t>何海波</t>
  </si>
  <si>
    <t>6501**********403X</t>
  </si>
  <si>
    <t>166****3339</t>
  </si>
  <si>
    <t>房志杰</t>
  </si>
  <si>
    <t>2307**********0411</t>
  </si>
  <si>
    <t>130****3371</t>
  </si>
  <si>
    <t>张建萍</t>
  </si>
  <si>
    <t>6224**********4220</t>
  </si>
  <si>
    <t>175****1669</t>
  </si>
  <si>
    <t>王赛阳</t>
  </si>
  <si>
    <t>4104**********1034</t>
  </si>
  <si>
    <t>181****0605</t>
  </si>
  <si>
    <t>张露露</t>
  </si>
  <si>
    <t>6542**********2648</t>
  </si>
  <si>
    <t>131****6264</t>
  </si>
  <si>
    <t>新疆游客集散中心有限公司</t>
  </si>
  <si>
    <t>那尔曼·备力汗</t>
  </si>
  <si>
    <t>6501**********0029</t>
  </si>
  <si>
    <t>136****1494</t>
  </si>
  <si>
    <t>于慧慧</t>
  </si>
  <si>
    <t>6543**********4325</t>
  </si>
  <si>
    <t>151****1967</t>
  </si>
  <si>
    <t>吴安娜</t>
  </si>
  <si>
    <t>6523**********7464</t>
  </si>
  <si>
    <t>152****6216</t>
  </si>
  <si>
    <t>杨玉秀</t>
  </si>
  <si>
    <t>6223**********3620</t>
  </si>
  <si>
    <t>130****7100</t>
  </si>
  <si>
    <t>任晨曦</t>
  </si>
  <si>
    <t>6501**********1615</t>
  </si>
  <si>
    <t>181****0407</t>
  </si>
  <si>
    <t>马小强</t>
  </si>
  <si>
    <t>6501**********1713</t>
  </si>
  <si>
    <t>189****5958</t>
  </si>
  <si>
    <t>张延龙</t>
  </si>
  <si>
    <t>6501**********2017</t>
  </si>
  <si>
    <t>131****2981</t>
  </si>
  <si>
    <t>周建辉</t>
  </si>
  <si>
    <t>5129**********5873</t>
  </si>
  <si>
    <t>136****1092</t>
  </si>
  <si>
    <t>张玲</t>
  </si>
  <si>
    <t>5107**********1125</t>
  </si>
  <si>
    <t>158****0093</t>
  </si>
  <si>
    <t>张锦文</t>
  </si>
  <si>
    <t>6501**********2011</t>
  </si>
  <si>
    <t>136****8884</t>
  </si>
  <si>
    <t>闵杉杉</t>
  </si>
  <si>
    <t>3422**********3901</t>
  </si>
  <si>
    <t>156****9292</t>
  </si>
  <si>
    <t>新疆兵旅亚心全域旅游投资运营有限公司</t>
  </si>
  <si>
    <t>焦文强</t>
  </si>
  <si>
    <t>6542**********4036</t>
  </si>
  <si>
    <t>150****2139</t>
  </si>
  <si>
    <t>宋建玲</t>
  </si>
  <si>
    <t>6523**********2521</t>
  </si>
  <si>
    <t>189****1087</t>
  </si>
  <si>
    <t>王香英</t>
  </si>
  <si>
    <t>6501**********0765</t>
  </si>
  <si>
    <t>189****1252</t>
  </si>
  <si>
    <t>陈东</t>
  </si>
  <si>
    <t>6523**********3215</t>
  </si>
  <si>
    <t>150****5367</t>
  </si>
  <si>
    <t>陈婷婷</t>
  </si>
  <si>
    <t>6523**********0428</t>
  </si>
  <si>
    <t>189****8881</t>
  </si>
  <si>
    <t>陈旭</t>
  </si>
  <si>
    <t>5113**********5411</t>
  </si>
  <si>
    <t>133****8597</t>
  </si>
  <si>
    <t>袁伟</t>
  </si>
  <si>
    <t>6542**********1517</t>
  </si>
  <si>
    <t>135****8090</t>
  </si>
  <si>
    <t>杨玉琴</t>
  </si>
  <si>
    <t>6222**********3646</t>
  </si>
  <si>
    <t>186****2886</t>
  </si>
  <si>
    <t>聂新剑</t>
  </si>
  <si>
    <t>6221**********1914</t>
  </si>
  <si>
    <t>181****6842</t>
  </si>
  <si>
    <t>张丹丹</t>
  </si>
  <si>
    <t>6222**********3626</t>
  </si>
  <si>
    <t>150****6386</t>
  </si>
  <si>
    <t>曾建</t>
  </si>
  <si>
    <t>6223**********2814</t>
  </si>
  <si>
    <t>177****0312</t>
  </si>
  <si>
    <t>赵勇芬</t>
  </si>
  <si>
    <t>6501**********0724</t>
  </si>
  <si>
    <t>132****3585</t>
  </si>
  <si>
    <t>顾新强</t>
  </si>
  <si>
    <t>6403**********0012</t>
  </si>
  <si>
    <t>136****2397</t>
  </si>
  <si>
    <t>赵延芳</t>
  </si>
  <si>
    <t>6527**********0729</t>
  </si>
  <si>
    <t>131****3215</t>
  </si>
  <si>
    <t>孙开元</t>
  </si>
  <si>
    <t>6522**********1616</t>
  </si>
  <si>
    <t>186****3187</t>
  </si>
  <si>
    <t>张斐斐</t>
  </si>
  <si>
    <t>6531**********2445</t>
  </si>
  <si>
    <t>193****3662</t>
  </si>
  <si>
    <t>代炜</t>
  </si>
  <si>
    <t>6590**********4823</t>
  </si>
  <si>
    <t>138****3963</t>
  </si>
  <si>
    <t>新疆亚心文旅实业集团有限公司</t>
  </si>
  <si>
    <t>孙铭阳</t>
  </si>
  <si>
    <t>6590**********0617</t>
  </si>
  <si>
    <t>139****2828</t>
  </si>
  <si>
    <t>丁强</t>
  </si>
  <si>
    <t>6528**********1619</t>
  </si>
  <si>
    <t>138****8372</t>
  </si>
  <si>
    <t>张兴涛</t>
  </si>
  <si>
    <t>6228**********2913</t>
  </si>
  <si>
    <t>181****5759</t>
  </si>
  <si>
    <t>罗学书</t>
  </si>
  <si>
    <t>1427**********3716</t>
  </si>
  <si>
    <t>178****8696</t>
  </si>
  <si>
    <t>孙会南</t>
  </si>
  <si>
    <t>3713**********2738</t>
  </si>
  <si>
    <t>183****1698</t>
  </si>
  <si>
    <t>倪荣峰</t>
  </si>
  <si>
    <t>3422**********859</t>
  </si>
  <si>
    <t>180****0843</t>
  </si>
  <si>
    <t>余升华</t>
  </si>
  <si>
    <t>6501**********1642</t>
  </si>
  <si>
    <t>135****3992</t>
  </si>
  <si>
    <t>毛靖宇</t>
  </si>
  <si>
    <t>6501**********1625</t>
  </si>
  <si>
    <t>185****1240</t>
  </si>
  <si>
    <t>蒋国彬</t>
  </si>
  <si>
    <t>5101**********3819</t>
  </si>
  <si>
    <t>186****6325</t>
  </si>
  <si>
    <t>董亚菊</t>
  </si>
  <si>
    <t>6226**********402X</t>
  </si>
  <si>
    <t>186****9313</t>
  </si>
  <si>
    <t>新疆游客集散中心有限公司乌鲁木齐兵团天缘酒店分公司</t>
  </si>
  <si>
    <t>侯捷</t>
  </si>
  <si>
    <t>6501**********9038</t>
  </si>
  <si>
    <t>139****6966</t>
  </si>
  <si>
    <t>季玉珍</t>
  </si>
  <si>
    <t>6223**********6164</t>
  </si>
  <si>
    <t>151****3629</t>
  </si>
  <si>
    <t>雷保艳</t>
  </si>
  <si>
    <t>6123**********3960</t>
  </si>
  <si>
    <t>150****7713</t>
  </si>
  <si>
    <t>李明</t>
  </si>
  <si>
    <t>6523**********0813</t>
  </si>
  <si>
    <t>186****7958</t>
  </si>
  <si>
    <t>刘东升</t>
  </si>
  <si>
    <t>6523**********0512</t>
  </si>
  <si>
    <t>156****0904</t>
  </si>
  <si>
    <t>刘建春</t>
  </si>
  <si>
    <t>6523**********0350</t>
  </si>
  <si>
    <t>135****9561</t>
  </si>
  <si>
    <t>马国瑾</t>
  </si>
  <si>
    <t>6204**********3211</t>
  </si>
  <si>
    <t>186****0133</t>
  </si>
  <si>
    <t>苏高磊</t>
  </si>
  <si>
    <t>6227**********0279</t>
  </si>
  <si>
    <t>176****3322</t>
  </si>
  <si>
    <t>唐婉儿</t>
  </si>
  <si>
    <t>6501**********0027</t>
  </si>
  <si>
    <t>185****5290</t>
  </si>
  <si>
    <t>王玲玲</t>
  </si>
  <si>
    <t>6223**********0846</t>
  </si>
  <si>
    <t>188****2052</t>
  </si>
  <si>
    <t>香海涛</t>
  </si>
  <si>
    <t>6203**********1473</t>
  </si>
  <si>
    <t>189****4605</t>
  </si>
  <si>
    <t>肖宏伟</t>
  </si>
  <si>
    <t>6523**********3514</t>
  </si>
  <si>
    <t>139****6936</t>
  </si>
  <si>
    <t>徐慧玲</t>
  </si>
  <si>
    <t>6223**********5523</t>
  </si>
  <si>
    <t>176****9003</t>
  </si>
  <si>
    <t>杨鲤菘</t>
  </si>
  <si>
    <t>6523**********0019</t>
  </si>
  <si>
    <t>131****5121</t>
  </si>
  <si>
    <t>张宁</t>
  </si>
  <si>
    <t>6523**********0815</t>
  </si>
  <si>
    <t>185****1455</t>
  </si>
  <si>
    <t>赵飞</t>
  </si>
  <si>
    <t>6523**********2517</t>
  </si>
  <si>
    <t>180****8564</t>
  </si>
  <si>
    <t>祖米娜·塔依尔</t>
  </si>
  <si>
    <t>6523**********1520</t>
  </si>
  <si>
    <t>186****7470</t>
  </si>
  <si>
    <t>朱婷</t>
  </si>
  <si>
    <t>4123**********5787</t>
  </si>
  <si>
    <t>191****2093</t>
  </si>
  <si>
    <t>吴建军</t>
  </si>
  <si>
    <t>6501**********2037</t>
  </si>
  <si>
    <t>135****6505</t>
  </si>
  <si>
    <t>任建明</t>
  </si>
  <si>
    <t>6104**********5817</t>
  </si>
  <si>
    <t>177****7802</t>
  </si>
  <si>
    <t>马晓鹏</t>
  </si>
  <si>
    <t>6528**********2013</t>
  </si>
  <si>
    <t>189****8521</t>
  </si>
  <si>
    <t>卢永霞</t>
  </si>
  <si>
    <t>6205**********1064</t>
  </si>
  <si>
    <t>177****6878</t>
  </si>
  <si>
    <t>刘启银</t>
  </si>
  <si>
    <t>5102**********6839</t>
  </si>
  <si>
    <t>139****5298</t>
  </si>
  <si>
    <t>刘晶晶</t>
  </si>
  <si>
    <t>6523**********0926</t>
  </si>
  <si>
    <t>180****7773</t>
  </si>
  <si>
    <t>蒋侠</t>
  </si>
  <si>
    <t>3416**********4642</t>
  </si>
  <si>
    <t>150****3334</t>
  </si>
  <si>
    <t>贾迎娟</t>
  </si>
  <si>
    <t>6501**********0041</t>
  </si>
  <si>
    <t>151****2606</t>
  </si>
  <si>
    <t>胡晓娟</t>
  </si>
  <si>
    <t>6523**********7466</t>
  </si>
  <si>
    <t>152****7688</t>
  </si>
  <si>
    <t>王明群</t>
  </si>
  <si>
    <t>5002**********4445</t>
  </si>
  <si>
    <t>159****2322</t>
  </si>
  <si>
    <t>吾尔开西·多勒肯</t>
  </si>
  <si>
    <t>6541**********1931</t>
  </si>
  <si>
    <t>157****6597</t>
  </si>
  <si>
    <t>翟文青</t>
  </si>
  <si>
    <t>6103**********2027</t>
  </si>
  <si>
    <t>135****8156</t>
  </si>
  <si>
    <t>简馨茹</t>
  </si>
  <si>
    <t>4115**********8345</t>
  </si>
  <si>
    <t>187****8506</t>
  </si>
  <si>
    <t>杨昊东</t>
  </si>
  <si>
    <t>6422**********3657</t>
  </si>
  <si>
    <t>150****5650</t>
  </si>
  <si>
    <t>钟佩芸</t>
  </si>
  <si>
    <t>6501**********5120</t>
  </si>
  <si>
    <t>187****5506</t>
  </si>
  <si>
    <t>赵琴玉</t>
  </si>
  <si>
    <t>6224**********002X</t>
  </si>
  <si>
    <t>182****8979</t>
  </si>
  <si>
    <t>张梦琦</t>
  </si>
  <si>
    <t>6523**********5023</t>
  </si>
  <si>
    <t>135****3845</t>
  </si>
  <si>
    <t>熊芳</t>
  </si>
  <si>
    <t>5002**********876X</t>
  </si>
  <si>
    <t>177****7974</t>
  </si>
  <si>
    <t>谢思佳</t>
  </si>
  <si>
    <t>4128**********602X</t>
  </si>
  <si>
    <t>180****2217</t>
  </si>
  <si>
    <t>魏亚云</t>
  </si>
  <si>
    <t>6522**********4727</t>
  </si>
  <si>
    <t>181****8421</t>
  </si>
  <si>
    <t>唐撒玛丽·阿合麦提汗</t>
  </si>
  <si>
    <t>6523**********312x</t>
  </si>
  <si>
    <t>151****0513</t>
  </si>
  <si>
    <t>马雪瑶</t>
  </si>
  <si>
    <t>6523**********6021</t>
  </si>
  <si>
    <t>157****1858</t>
  </si>
  <si>
    <t>刘萍霞</t>
  </si>
  <si>
    <t>6205**********4121</t>
  </si>
  <si>
    <t>173****1129</t>
  </si>
  <si>
    <t>汗左热木·亚森</t>
  </si>
  <si>
    <t>6531**********306X</t>
  </si>
  <si>
    <t>136****9154</t>
  </si>
  <si>
    <t>古丽米热·吾买尔</t>
  </si>
  <si>
    <t>6529**********2622</t>
  </si>
  <si>
    <t>135****1436</t>
  </si>
  <si>
    <t>阿丽米热·阿卜杜外力</t>
  </si>
  <si>
    <t>6541**********1180</t>
  </si>
  <si>
    <t>132****2204</t>
  </si>
  <si>
    <t>新疆兵旅华纳规划设计研究有限公司</t>
  </si>
  <si>
    <t>黄肖肖</t>
  </si>
  <si>
    <t>6590**********2812</t>
  </si>
  <si>
    <t>135****6935</t>
  </si>
  <si>
    <t>6531**********0101</t>
  </si>
  <si>
    <t>189****2125</t>
  </si>
</sst>
</file>

<file path=xl/styles.xml><?xml version="1.0" encoding="utf-8"?>
<styleSheet xmlns="http://schemas.openxmlformats.org/spreadsheetml/2006/main">
  <numFmts count="7">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0.00_ "/>
    <numFmt numFmtId="177" formatCode="yyyy&quot;年&quot;m&quot;月&quot;;@"/>
    <numFmt numFmtId="178" formatCode="0_ "/>
  </numFmts>
  <fonts count="28">
    <font>
      <sz val="11"/>
      <color indexed="8"/>
      <name val="宋体"/>
      <charset val="134"/>
    </font>
    <font>
      <sz val="10"/>
      <color indexed="8"/>
      <name val="宋体"/>
      <charset val="134"/>
    </font>
    <font>
      <sz val="14"/>
      <color indexed="8"/>
      <name val="黑体"/>
      <charset val="134"/>
    </font>
    <font>
      <sz val="22"/>
      <color indexed="8"/>
      <name val="方正小标宋简体"/>
      <charset val="134"/>
    </font>
    <font>
      <sz val="10"/>
      <color indexed="8"/>
      <name val="仿宋_GB2312"/>
      <charset val="134"/>
    </font>
    <font>
      <b/>
      <sz val="7.5"/>
      <color indexed="8"/>
      <name val="仿宋_GB2312"/>
      <charset val="134"/>
    </font>
    <font>
      <sz val="10"/>
      <name val="宋体"/>
      <charset val="134"/>
    </font>
    <font>
      <sz val="10.5"/>
      <color indexed="8"/>
      <name val="仿宋_GB2312"/>
      <charset val="134"/>
    </font>
    <font>
      <sz val="11"/>
      <color indexed="62"/>
      <name val="宋体"/>
      <charset val="0"/>
    </font>
    <font>
      <b/>
      <sz val="18"/>
      <color indexed="62"/>
      <name val="宋体"/>
      <charset val="134"/>
    </font>
    <font>
      <sz val="12"/>
      <name val="宋体"/>
      <charset val="134"/>
    </font>
    <font>
      <sz val="11"/>
      <color indexed="9"/>
      <name val="宋体"/>
      <charset val="0"/>
    </font>
    <font>
      <sz val="11"/>
      <color indexed="17"/>
      <name val="宋体"/>
      <charset val="0"/>
    </font>
    <font>
      <sz val="11"/>
      <color indexed="8"/>
      <name val="宋体"/>
      <charset val="0"/>
    </font>
    <font>
      <b/>
      <sz val="11"/>
      <color indexed="9"/>
      <name val="宋体"/>
      <charset val="0"/>
    </font>
    <font>
      <i/>
      <sz val="11"/>
      <color indexed="23"/>
      <name val="宋体"/>
      <charset val="0"/>
    </font>
    <font>
      <sz val="11"/>
      <color indexed="60"/>
      <name val="宋体"/>
      <charset val="0"/>
    </font>
    <font>
      <b/>
      <sz val="11"/>
      <color indexed="52"/>
      <name val="宋体"/>
      <charset val="0"/>
    </font>
    <font>
      <sz val="11"/>
      <color indexed="10"/>
      <name val="宋体"/>
      <charset val="0"/>
    </font>
    <font>
      <b/>
      <sz val="15"/>
      <color indexed="62"/>
      <name val="宋体"/>
      <charset val="134"/>
    </font>
    <font>
      <b/>
      <sz val="13"/>
      <color indexed="62"/>
      <name val="宋体"/>
      <charset val="134"/>
    </font>
    <font>
      <u/>
      <sz val="11"/>
      <color indexed="12"/>
      <name val="宋体"/>
      <charset val="0"/>
    </font>
    <font>
      <sz val="11"/>
      <color indexed="52"/>
      <name val="宋体"/>
      <charset val="0"/>
    </font>
    <font>
      <u/>
      <sz val="11"/>
      <color indexed="20"/>
      <name val="宋体"/>
      <charset val="0"/>
    </font>
    <font>
      <b/>
      <sz val="11"/>
      <color indexed="8"/>
      <name val="宋体"/>
      <charset val="0"/>
    </font>
    <font>
      <b/>
      <sz val="11"/>
      <color indexed="62"/>
      <name val="宋体"/>
      <charset val="134"/>
    </font>
    <font>
      <b/>
      <sz val="11"/>
      <color indexed="63"/>
      <name val="宋体"/>
      <charset val="0"/>
    </font>
    <font>
      <sz val="10"/>
      <color indexed="8"/>
      <name val="Arial"/>
      <charset val="13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5"/>
        <bgColor indexed="64"/>
      </patternFill>
    </fill>
    <fill>
      <patternFill patternType="solid">
        <fgColor indexed="42"/>
        <bgColor indexed="64"/>
      </patternFill>
    </fill>
    <fill>
      <patternFill patternType="solid">
        <fgColor indexed="46"/>
        <bgColor indexed="64"/>
      </patternFill>
    </fill>
    <fill>
      <patternFill patternType="solid">
        <fgColor indexed="29"/>
        <bgColor indexed="64"/>
      </patternFill>
    </fill>
    <fill>
      <patternFill patternType="solid">
        <fgColor indexed="49"/>
        <bgColor indexed="64"/>
      </patternFill>
    </fill>
    <fill>
      <patternFill patternType="solid">
        <fgColor indexed="55"/>
        <bgColor indexed="64"/>
      </patternFill>
    </fill>
    <fill>
      <patternFill patternType="solid">
        <fgColor indexed="27"/>
        <bgColor indexed="64"/>
      </patternFill>
    </fill>
    <fill>
      <patternFill patternType="solid">
        <fgColor indexed="10"/>
        <bgColor indexed="64"/>
      </patternFill>
    </fill>
    <fill>
      <patternFill patternType="solid">
        <fgColor indexed="44"/>
        <bgColor indexed="64"/>
      </patternFill>
    </fill>
    <fill>
      <patternFill patternType="solid">
        <fgColor indexed="26"/>
        <bgColor indexed="64"/>
      </patternFill>
    </fill>
    <fill>
      <patternFill patternType="solid">
        <fgColor indexed="43"/>
        <bgColor indexed="64"/>
      </patternFill>
    </fill>
    <fill>
      <patternFill patternType="solid">
        <fgColor indexed="31"/>
        <bgColor indexed="64"/>
      </patternFill>
    </fill>
    <fill>
      <patternFill patternType="solid">
        <fgColor indexed="53"/>
        <bgColor indexed="64"/>
      </patternFill>
    </fill>
    <fill>
      <patternFill patternType="solid">
        <fgColor indexed="5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right/>
      <top/>
      <bottom style="double">
        <color indexed="52"/>
      </bottom>
      <diagonal/>
    </border>
    <border>
      <left/>
      <right/>
      <top style="thin">
        <color indexed="49"/>
      </top>
      <bottom style="double">
        <color indexed="49"/>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s>
  <cellStyleXfs count="52">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9"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9" fillId="0" borderId="0" applyNumberFormat="0" applyFill="0" applyBorder="0" applyAlignment="0" applyProtection="0">
      <alignment vertical="center"/>
    </xf>
    <xf numFmtId="0" fontId="13" fillId="5" borderId="0" applyNumberFormat="0" applyBorder="0" applyAlignment="0" applyProtection="0">
      <alignment vertical="center"/>
    </xf>
    <xf numFmtId="0" fontId="8" fillId="3" borderId="3" applyNumberFormat="0" applyAlignment="0" applyProtection="0">
      <alignment vertical="center"/>
    </xf>
    <xf numFmtId="0" fontId="16" fillId="7" borderId="0" applyNumberFormat="0" applyBorder="0" applyAlignment="0" applyProtection="0">
      <alignment vertical="center"/>
    </xf>
    <xf numFmtId="0" fontId="13" fillId="5" borderId="0" applyNumberFormat="0" applyBorder="0" applyAlignment="0" applyProtection="0">
      <alignment vertical="center"/>
    </xf>
    <xf numFmtId="0" fontId="11" fillId="5"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13" borderId="9" applyNumberFormat="0" applyFont="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1" fillId="7" borderId="0" applyNumberFormat="0" applyBorder="0" applyAlignment="0" applyProtection="0">
      <alignment vertical="center"/>
    </xf>
    <xf numFmtId="0" fontId="15"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5" fillId="0" borderId="8" applyNumberFormat="0" applyFill="0" applyAlignment="0" applyProtection="0">
      <alignment vertical="center"/>
    </xf>
    <xf numFmtId="0" fontId="11" fillId="12" borderId="0" applyNumberFormat="0" applyBorder="0" applyAlignment="0" applyProtection="0">
      <alignment vertical="center"/>
    </xf>
    <xf numFmtId="0" fontId="26" fillId="2" borderId="10" applyNumberFormat="0" applyAlignment="0" applyProtection="0">
      <alignment vertical="center"/>
    </xf>
    <xf numFmtId="0" fontId="11" fillId="6" borderId="0" applyNumberFormat="0" applyBorder="0" applyAlignment="0" applyProtection="0">
      <alignment vertical="center"/>
    </xf>
    <xf numFmtId="0" fontId="17" fillId="2" borderId="3" applyNumberFormat="0" applyAlignment="0" applyProtection="0">
      <alignment vertical="center"/>
    </xf>
    <xf numFmtId="0" fontId="14" fillId="9" borderId="4" applyNumberFormat="0" applyAlignment="0" applyProtection="0">
      <alignment vertical="center"/>
    </xf>
    <xf numFmtId="0" fontId="22" fillId="0" borderId="6" applyNumberFormat="0" applyFill="0" applyAlignment="0" applyProtection="0">
      <alignment vertical="center"/>
    </xf>
    <xf numFmtId="0" fontId="11" fillId="11" borderId="0" applyNumberFormat="0" applyBorder="0" applyAlignment="0" applyProtection="0">
      <alignment vertical="center"/>
    </xf>
    <xf numFmtId="0" fontId="13" fillId="3" borderId="0" applyNumberFormat="0" applyBorder="0" applyAlignment="0" applyProtection="0">
      <alignment vertical="center"/>
    </xf>
    <xf numFmtId="0" fontId="24" fillId="0" borderId="7" applyNumberFormat="0" applyFill="0" applyAlignment="0" applyProtection="0">
      <alignment vertical="center"/>
    </xf>
    <xf numFmtId="0" fontId="12" fillId="5" borderId="0" applyNumberFormat="0" applyBorder="0" applyAlignment="0" applyProtection="0">
      <alignment vertical="center"/>
    </xf>
    <xf numFmtId="0" fontId="16" fillId="14" borderId="0" applyNumberFormat="0" applyBorder="0" applyAlignment="0" applyProtection="0">
      <alignment vertical="center"/>
    </xf>
    <xf numFmtId="0" fontId="11" fillId="8" borderId="0" applyNumberFormat="0" applyBorder="0" applyAlignment="0" applyProtection="0">
      <alignment vertical="center"/>
    </xf>
    <xf numFmtId="0" fontId="13" fillId="10" borderId="0" applyNumberFormat="0" applyBorder="0" applyAlignment="0" applyProtection="0">
      <alignment vertical="center"/>
    </xf>
    <xf numFmtId="0" fontId="13" fillId="15" borderId="0" applyNumberFormat="0" applyBorder="0" applyAlignment="0" applyProtection="0">
      <alignment vertical="center"/>
    </xf>
    <xf numFmtId="0" fontId="13" fillId="12"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17"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8" borderId="0" applyNumberFormat="0" applyBorder="0" applyAlignment="0" applyProtection="0">
      <alignment vertical="center"/>
    </xf>
    <xf numFmtId="0" fontId="13" fillId="12" borderId="0" applyNumberFormat="0" applyBorder="0" applyAlignment="0" applyProtection="0">
      <alignment vertical="center"/>
    </xf>
    <xf numFmtId="0" fontId="11" fillId="12" borderId="0" applyNumberFormat="0" applyBorder="0" applyAlignment="0" applyProtection="0">
      <alignment vertical="center"/>
    </xf>
    <xf numFmtId="0" fontId="11" fillId="16" borderId="0" applyNumberFormat="0" applyBorder="0" applyAlignment="0" applyProtection="0">
      <alignment vertical="center"/>
    </xf>
    <xf numFmtId="0" fontId="13" fillId="3" borderId="0" applyNumberFormat="0" applyBorder="0" applyAlignment="0" applyProtection="0">
      <alignment vertical="center"/>
    </xf>
    <xf numFmtId="0" fontId="11" fillId="3" borderId="0" applyNumberFormat="0" applyBorder="0" applyAlignment="0" applyProtection="0">
      <alignment vertical="center"/>
    </xf>
    <xf numFmtId="0" fontId="10" fillId="0" borderId="0">
      <alignment vertical="center"/>
    </xf>
    <xf numFmtId="0" fontId="10" fillId="0" borderId="0">
      <alignment vertical="center"/>
      <protection locked="0"/>
    </xf>
    <xf numFmtId="0" fontId="27" fillId="0" borderId="0">
      <alignment vertical="center"/>
    </xf>
  </cellStyleXfs>
  <cellXfs count="39">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0"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2" borderId="1" xfId="50" applyFont="1" applyFill="1" applyBorder="1" applyAlignment="1" applyProtection="1">
      <alignment horizontal="center" vertical="center" wrapText="1" shrinkToFit="1"/>
    </xf>
    <xf numFmtId="49" fontId="6" fillId="2" borderId="1" xfId="50" applyNumberFormat="1" applyFont="1" applyFill="1" applyBorder="1" applyAlignment="1" applyProtection="1">
      <alignment horizontal="center" vertical="center" wrapText="1" shrinkToFit="1"/>
    </xf>
    <xf numFmtId="176" fontId="1" fillId="2" borderId="1" xfId="0" applyNumberFormat="1" applyFont="1" applyFill="1" applyBorder="1" applyAlignment="1">
      <alignment horizontal="center" vertical="center" shrinkToFit="1"/>
    </xf>
    <xf numFmtId="49" fontId="6" fillId="0" borderId="1" xfId="51" applyNumberFormat="1" applyFont="1" applyFill="1" applyBorder="1" applyAlignment="1">
      <alignment horizontal="center" vertical="center" wrapText="1" shrinkToFit="1"/>
    </xf>
    <xf numFmtId="49" fontId="6" fillId="0" borderId="1" xfId="49" applyNumberFormat="1" applyFont="1" applyFill="1" applyBorder="1" applyAlignment="1">
      <alignment horizontal="center" vertical="center" wrapText="1"/>
    </xf>
    <xf numFmtId="0" fontId="6" fillId="0" borderId="1" xfId="50" applyFont="1" applyFill="1" applyBorder="1" applyAlignment="1" applyProtection="1">
      <alignment horizontal="center" vertical="center" wrapText="1" shrinkToFit="1"/>
    </xf>
    <xf numFmtId="0" fontId="7" fillId="0" borderId="1" xfId="0" applyFont="1" applyBorder="1" applyAlignment="1">
      <alignment horizontal="center" vertical="center" wrapText="1"/>
    </xf>
    <xf numFmtId="10" fontId="4" fillId="0" borderId="1" xfId="0" applyNumberFormat="1" applyFont="1" applyBorder="1" applyAlignment="1">
      <alignment horizontal="center" vertical="center" wrapText="1"/>
    </xf>
    <xf numFmtId="2" fontId="6" fillId="2" borderId="1" xfId="0" applyNumberFormat="1" applyFont="1" applyFill="1" applyBorder="1" applyAlignment="1">
      <alignment horizontal="center" vertical="center" shrinkToFit="1"/>
    </xf>
    <xf numFmtId="9" fontId="1" fillId="0" borderId="1" xfId="0" applyNumberFormat="1" applyFont="1" applyBorder="1" applyAlignment="1">
      <alignment horizontal="center" vertical="center" wrapText="1"/>
    </xf>
    <xf numFmtId="57" fontId="1"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9" fontId="1" fillId="2"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shrinkToFit="1"/>
    </xf>
    <xf numFmtId="178" fontId="6" fillId="0" borderId="1" xfId="0" applyNumberFormat="1" applyFont="1" applyFill="1" applyBorder="1" applyAlignment="1">
      <alignment horizontal="center" vertical="center" wrapText="1" shrinkToFit="1"/>
    </xf>
    <xf numFmtId="49" fontId="6" fillId="2" borderId="1" xfId="51" applyNumberFormat="1" applyFont="1" applyFill="1" applyBorder="1" applyAlignment="1">
      <alignment horizontal="center" vertical="center" wrapText="1" shrinkToFit="1"/>
    </xf>
    <xf numFmtId="0" fontId="1" fillId="0" borderId="1" xfId="0" applyFont="1" applyBorder="1" applyAlignment="1">
      <alignment horizontal="center" vertical="top" wrapText="1"/>
    </xf>
    <xf numFmtId="49" fontId="1" fillId="0" borderId="1" xfId="0" applyNumberFormat="1" applyFont="1" applyBorder="1" applyAlignment="1">
      <alignment horizontal="center" vertical="center" wrapText="1"/>
    </xf>
    <xf numFmtId="0" fontId="1" fillId="0" borderId="2" xfId="0" applyFont="1" applyFill="1" applyBorder="1" applyAlignment="1">
      <alignment horizontal="center" vertical="center" wrapText="1"/>
    </xf>
    <xf numFmtId="2" fontId="6" fillId="0" borderId="2" xfId="0" applyNumberFormat="1" applyFont="1" applyFill="1" applyBorder="1" applyAlignment="1">
      <alignment horizontal="center" vertical="center" shrinkToFit="1"/>
    </xf>
    <xf numFmtId="2" fontId="6" fillId="0" borderId="1" xfId="0" applyNumberFormat="1" applyFont="1" applyFill="1" applyBorder="1" applyAlignment="1">
      <alignment horizontal="center" vertical="center" shrinkToFit="1"/>
    </xf>
    <xf numFmtId="57" fontId="1" fillId="0"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20% - 强调文字颜色 3" xfId="8"/>
    <cellStyle name="输入" xfId="9"/>
    <cellStyle name="差" xfId="10"/>
    <cellStyle name="40% - 强调文字颜色 3" xfId="11"/>
    <cellStyle name="60% - 强调文字颜色 3" xfId="12"/>
    <cellStyle name="超链接" xfId="13" builtinId="8"/>
    <cellStyle name="已访问的超链接" xfId="14" builtinId="9"/>
    <cellStyle name="注释" xfId="15"/>
    <cellStyle name="警告文本" xfId="16"/>
    <cellStyle name="标题 4" xfId="17"/>
    <cellStyle name="60% - 强调文字颜色 2" xfId="18"/>
    <cellStyle name="解释性文本" xfId="19"/>
    <cellStyle name="标题 1" xfId="20"/>
    <cellStyle name="标题 2" xfId="21"/>
    <cellStyle name="标题 3" xfId="22"/>
    <cellStyle name="60% - 强调文字颜色 1" xfId="23"/>
    <cellStyle name="输出" xfId="24"/>
    <cellStyle name="60% - 强调文字颜色 4" xfId="25"/>
    <cellStyle name="计算" xfId="26"/>
    <cellStyle name="检查单元格" xfId="27"/>
    <cellStyle name="链接单元格" xfId="28"/>
    <cellStyle name="强调文字颜色 2" xfId="29"/>
    <cellStyle name="20% - 强调文字颜色 6" xfId="30"/>
    <cellStyle name="汇总" xfId="31"/>
    <cellStyle name="好" xfId="32"/>
    <cellStyle name="适中" xfId="33"/>
    <cellStyle name="强调文字颜色 1" xfId="34"/>
    <cellStyle name="20% - 强调文字颜色 5"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 name="常规_Sheet1" xfId="49"/>
    <cellStyle name="常规 3" xfId="50"/>
    <cellStyle name="样式 1 3" xfId="51"/>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V136"/>
  <sheetViews>
    <sheetView tabSelected="1" zoomScale="80" zoomScaleNormal="80" workbookViewId="0">
      <selection activeCell="U125" sqref="U125"/>
    </sheetView>
  </sheetViews>
  <sheetFormatPr defaultColWidth="9" defaultRowHeight="13.5"/>
  <cols>
    <col min="1" max="1" width="5" customWidth="1"/>
    <col min="2" max="2" width="12.125" customWidth="1"/>
    <col min="4" max="4" width="5.875" customWidth="1"/>
    <col min="5" max="5" width="20.5" customWidth="1"/>
    <col min="6" max="6" width="13.125" customWidth="1"/>
    <col min="7" max="7" width="9.875" customWidth="1"/>
    <col min="8" max="8" width="8.125" customWidth="1"/>
    <col min="9" max="9" width="7.625" customWidth="1"/>
    <col min="10" max="10" width="9.5"/>
    <col min="11" max="11" width="7.5" customWidth="1"/>
    <col min="12" max="12" width="6.25" customWidth="1"/>
    <col min="13" max="13" width="11.375" customWidth="1"/>
    <col min="14" max="15" width="6.125" customWidth="1"/>
    <col min="16" max="16" width="5.125" customWidth="1"/>
    <col min="17" max="17" width="7.375" customWidth="1"/>
    <col min="19" max="19" width="10.125" customWidth="1"/>
    <col min="20" max="20" width="14.375" customWidth="1"/>
    <col min="21" max="21" width="11.5583333333333" customWidth="1"/>
    <col min="22" max="22" width="9" style="4"/>
  </cols>
  <sheetData>
    <row r="1" ht="21.75" customHeight="1" spans="1:3">
      <c r="A1" s="5" t="s">
        <v>0</v>
      </c>
      <c r="B1" s="5"/>
      <c r="C1" s="5"/>
    </row>
    <row r="2" ht="28.5" spans="1:22">
      <c r="A2" s="6" t="s">
        <v>1</v>
      </c>
      <c r="B2" s="6"/>
      <c r="C2" s="6"/>
      <c r="D2" s="6"/>
      <c r="E2" s="6"/>
      <c r="F2" s="6"/>
      <c r="G2" s="6"/>
      <c r="H2" s="6"/>
      <c r="I2" s="6"/>
      <c r="J2" s="6"/>
      <c r="K2" s="6"/>
      <c r="L2" s="6"/>
      <c r="M2" s="6"/>
      <c r="N2" s="6"/>
      <c r="O2" s="6"/>
      <c r="P2" s="6"/>
      <c r="Q2" s="6"/>
      <c r="R2" s="6"/>
      <c r="S2" s="6"/>
      <c r="T2" s="6"/>
      <c r="U2" s="6"/>
      <c r="V2" s="6"/>
    </row>
    <row r="3" ht="21.6" customHeight="1" spans="1:22">
      <c r="A3" s="7" t="s">
        <v>2</v>
      </c>
      <c r="B3" s="7" t="s">
        <v>3</v>
      </c>
      <c r="C3" s="7" t="s">
        <v>4</v>
      </c>
      <c r="D3" s="7" t="s">
        <v>5</v>
      </c>
      <c r="E3" s="7" t="s">
        <v>6</v>
      </c>
      <c r="F3" s="7" t="s">
        <v>7</v>
      </c>
      <c r="G3" s="7" t="s">
        <v>8</v>
      </c>
      <c r="H3" s="7" t="s">
        <v>9</v>
      </c>
      <c r="I3" s="7"/>
      <c r="J3" s="22" t="s">
        <v>10</v>
      </c>
      <c r="K3" s="22"/>
      <c r="L3" s="22"/>
      <c r="M3" s="22"/>
      <c r="N3" s="22" t="s">
        <v>11</v>
      </c>
      <c r="O3" s="22"/>
      <c r="P3" s="22"/>
      <c r="Q3" s="22"/>
      <c r="R3" s="7" t="s">
        <v>12</v>
      </c>
      <c r="S3" s="22" t="s">
        <v>13</v>
      </c>
      <c r="T3" s="7" t="s">
        <v>14</v>
      </c>
      <c r="U3" s="7" t="s">
        <v>15</v>
      </c>
      <c r="V3" s="7" t="s">
        <v>16</v>
      </c>
    </row>
    <row r="4" ht="15.6" customHeight="1" spans="1:22">
      <c r="A4" s="7"/>
      <c r="B4" s="7"/>
      <c r="C4" s="7"/>
      <c r="D4" s="7"/>
      <c r="E4" s="7"/>
      <c r="F4" s="7"/>
      <c r="G4" s="7"/>
      <c r="H4" s="7" t="s">
        <v>17</v>
      </c>
      <c r="I4" s="7" t="s">
        <v>18</v>
      </c>
      <c r="J4" s="7" t="s">
        <v>19</v>
      </c>
      <c r="K4" s="7" t="s">
        <v>20</v>
      </c>
      <c r="L4" s="7" t="s">
        <v>21</v>
      </c>
      <c r="M4" s="7" t="s">
        <v>22</v>
      </c>
      <c r="N4" s="7" t="s">
        <v>23</v>
      </c>
      <c r="O4" s="7" t="s">
        <v>24</v>
      </c>
      <c r="P4" s="7" t="s">
        <v>21</v>
      </c>
      <c r="Q4" s="7" t="s">
        <v>22</v>
      </c>
      <c r="R4" s="7"/>
      <c r="S4" s="22"/>
      <c r="T4" s="7"/>
      <c r="U4" s="7"/>
      <c r="V4" s="7"/>
    </row>
    <row r="5" spans="1:22">
      <c r="A5" s="7"/>
      <c r="B5" s="7"/>
      <c r="C5" s="7"/>
      <c r="D5" s="7"/>
      <c r="E5" s="7"/>
      <c r="F5" s="7"/>
      <c r="G5" s="7"/>
      <c r="H5" s="7"/>
      <c r="I5" s="7"/>
      <c r="J5" s="7"/>
      <c r="K5" s="7"/>
      <c r="L5" s="7" t="s">
        <v>25</v>
      </c>
      <c r="M5" s="7"/>
      <c r="N5" s="7"/>
      <c r="O5" s="7"/>
      <c r="P5" s="7" t="s">
        <v>25</v>
      </c>
      <c r="Q5" s="7"/>
      <c r="R5" s="7"/>
      <c r="S5" s="22"/>
      <c r="T5" s="7"/>
      <c r="U5" s="7"/>
      <c r="V5" s="7"/>
    </row>
    <row r="6" ht="21.95" customHeight="1" spans="1:22">
      <c r="A6" s="7"/>
      <c r="B6" s="7"/>
      <c r="C6" s="7"/>
      <c r="D6" s="7"/>
      <c r="E6" s="7"/>
      <c r="F6" s="7"/>
      <c r="G6" s="7"/>
      <c r="H6" s="7"/>
      <c r="I6" s="7"/>
      <c r="J6" s="7"/>
      <c r="K6" s="7"/>
      <c r="L6" s="23">
        <v>0.005</v>
      </c>
      <c r="M6" s="7"/>
      <c r="N6" s="7"/>
      <c r="O6" s="7"/>
      <c r="P6" s="23">
        <v>0.005</v>
      </c>
      <c r="Q6" s="7"/>
      <c r="R6" s="7"/>
      <c r="S6" s="22"/>
      <c r="T6" s="7"/>
      <c r="U6" s="7"/>
      <c r="V6" s="7"/>
    </row>
    <row r="7" ht="18" customHeight="1" spans="1:22">
      <c r="A7" s="8">
        <v>1</v>
      </c>
      <c r="B7" s="8">
        <v>2</v>
      </c>
      <c r="C7" s="8">
        <v>3</v>
      </c>
      <c r="D7" s="8">
        <v>4</v>
      </c>
      <c r="E7" s="8">
        <v>5</v>
      </c>
      <c r="F7" s="8">
        <v>6</v>
      </c>
      <c r="G7" s="8">
        <v>7</v>
      </c>
      <c r="H7" s="8">
        <v>8</v>
      </c>
      <c r="I7" s="8">
        <v>9</v>
      </c>
      <c r="J7" s="8">
        <v>10</v>
      </c>
      <c r="K7" s="8">
        <v>11</v>
      </c>
      <c r="L7" s="8">
        <v>12</v>
      </c>
      <c r="M7" s="8" t="s">
        <v>26</v>
      </c>
      <c r="N7" s="8">
        <v>14</v>
      </c>
      <c r="O7" s="8">
        <v>15</v>
      </c>
      <c r="P7" s="8">
        <v>16</v>
      </c>
      <c r="Q7" s="8" t="s">
        <v>27</v>
      </c>
      <c r="R7" s="8">
        <v>18</v>
      </c>
      <c r="S7" s="8" t="s">
        <v>28</v>
      </c>
      <c r="T7" s="8" t="s">
        <v>29</v>
      </c>
      <c r="U7" s="8" t="s">
        <v>30</v>
      </c>
      <c r="V7" s="8">
        <v>21</v>
      </c>
    </row>
    <row r="8" ht="18.75" customHeight="1" spans="1:22">
      <c r="A8" s="9">
        <v>1</v>
      </c>
      <c r="B8" s="9" t="s">
        <v>31</v>
      </c>
      <c r="C8" s="9" t="s">
        <v>32</v>
      </c>
      <c r="D8" s="9" t="s">
        <v>33</v>
      </c>
      <c r="E8" s="9" t="s">
        <v>34</v>
      </c>
      <c r="F8" s="9" t="s">
        <v>35</v>
      </c>
      <c r="G8" s="9" t="s">
        <v>36</v>
      </c>
      <c r="H8" s="9">
        <v>9333</v>
      </c>
      <c r="I8" s="9">
        <v>9333</v>
      </c>
      <c r="J8" s="9">
        <f t="shared" ref="J8:J16" si="0">ROUND(7089*16%,2)</f>
        <v>1134.24</v>
      </c>
      <c r="K8" s="9"/>
      <c r="L8" s="9"/>
      <c r="M8" s="9">
        <f t="shared" ref="M8:M16" si="1">J8+K8+L8</f>
        <v>1134.24</v>
      </c>
      <c r="N8" s="9"/>
      <c r="O8" s="9"/>
      <c r="P8" s="9"/>
      <c r="Q8" s="9"/>
      <c r="R8" s="25">
        <v>1</v>
      </c>
      <c r="S8" s="9">
        <f t="shared" ref="S8:S18" si="2">M8+Q8</f>
        <v>1134.24</v>
      </c>
      <c r="T8" s="26">
        <v>44743</v>
      </c>
      <c r="U8" s="26">
        <v>45108</v>
      </c>
      <c r="V8" s="9">
        <f t="shared" ref="V8:V10" si="3">DATEDIF(T8,U8,"M")+1</f>
        <v>13</v>
      </c>
    </row>
    <row r="9" ht="18.75" customHeight="1" spans="1:22">
      <c r="A9" s="9">
        <v>2</v>
      </c>
      <c r="B9" s="9"/>
      <c r="C9" s="9" t="s">
        <v>37</v>
      </c>
      <c r="D9" s="9" t="s">
        <v>33</v>
      </c>
      <c r="E9" s="9" t="s">
        <v>38</v>
      </c>
      <c r="F9" s="9" t="s">
        <v>39</v>
      </c>
      <c r="G9" s="9" t="s">
        <v>36</v>
      </c>
      <c r="H9" s="9">
        <v>8800</v>
      </c>
      <c r="I9" s="9">
        <v>8800</v>
      </c>
      <c r="J9" s="9">
        <f>ROUND(7089*16%,2)</f>
        <v>1134.24</v>
      </c>
      <c r="K9" s="9"/>
      <c r="L9" s="9"/>
      <c r="M9" s="9">
        <f>J9+K9+L9</f>
        <v>1134.24</v>
      </c>
      <c r="N9" s="9"/>
      <c r="O9" s="9"/>
      <c r="P9" s="9"/>
      <c r="Q9" s="9"/>
      <c r="R9" s="25">
        <v>1</v>
      </c>
      <c r="S9" s="9">
        <f>M9+Q9</f>
        <v>1134.24</v>
      </c>
      <c r="T9" s="26">
        <v>45047</v>
      </c>
      <c r="U9" s="26">
        <v>45108</v>
      </c>
      <c r="V9" s="9">
        <f>DATEDIF(T9,U9,"M")+1</f>
        <v>3</v>
      </c>
    </row>
    <row r="10" ht="18.75" customHeight="1" spans="1:22">
      <c r="A10" s="9">
        <v>3</v>
      </c>
      <c r="B10" s="9"/>
      <c r="C10" s="9" t="s">
        <v>40</v>
      </c>
      <c r="D10" s="9" t="s">
        <v>33</v>
      </c>
      <c r="E10" s="9" t="s">
        <v>41</v>
      </c>
      <c r="F10" s="9" t="s">
        <v>42</v>
      </c>
      <c r="G10" s="9" t="s">
        <v>36</v>
      </c>
      <c r="H10" s="9">
        <v>9000</v>
      </c>
      <c r="I10" s="9">
        <v>9000</v>
      </c>
      <c r="J10" s="9">
        <f>ROUND(7089*16%,2)</f>
        <v>1134.24</v>
      </c>
      <c r="K10" s="9"/>
      <c r="L10" s="9"/>
      <c r="M10" s="9">
        <f>J10+K10+L10</f>
        <v>1134.24</v>
      </c>
      <c r="N10" s="9"/>
      <c r="O10" s="9"/>
      <c r="P10" s="9"/>
      <c r="Q10" s="9"/>
      <c r="R10" s="25">
        <v>1</v>
      </c>
      <c r="S10" s="9">
        <f>M10+Q10</f>
        <v>1134.24</v>
      </c>
      <c r="T10" s="26">
        <v>44713</v>
      </c>
      <c r="U10" s="26">
        <v>45108</v>
      </c>
      <c r="V10" s="9">
        <f>DATEDIF(T10,U10,"M")+1</f>
        <v>14</v>
      </c>
    </row>
    <row r="11" ht="18.75" customHeight="1" spans="1:22">
      <c r="A11" s="9">
        <v>4</v>
      </c>
      <c r="B11" s="9"/>
      <c r="C11" s="9" t="s">
        <v>43</v>
      </c>
      <c r="D11" s="9" t="s">
        <v>33</v>
      </c>
      <c r="E11" s="9" t="s">
        <v>44</v>
      </c>
      <c r="F11" s="9" t="s">
        <v>45</v>
      </c>
      <c r="G11" s="9" t="s">
        <v>36</v>
      </c>
      <c r="H11" s="9">
        <v>8000</v>
      </c>
      <c r="I11" s="9">
        <v>8000</v>
      </c>
      <c r="J11" s="9">
        <f>ROUND(7089*16%,2)</f>
        <v>1134.24</v>
      </c>
      <c r="K11" s="9"/>
      <c r="L11" s="9"/>
      <c r="M11" s="9">
        <f>J11+K11+L11</f>
        <v>1134.24</v>
      </c>
      <c r="N11" s="9"/>
      <c r="O11" s="9"/>
      <c r="P11" s="9"/>
      <c r="Q11" s="9"/>
      <c r="R11" s="25">
        <v>1</v>
      </c>
      <c r="S11" s="9">
        <f>M11+Q11</f>
        <v>1134.24</v>
      </c>
      <c r="T11" s="26">
        <v>44896</v>
      </c>
      <c r="U11" s="26">
        <v>45108</v>
      </c>
      <c r="V11" s="9">
        <f t="shared" ref="V11:V18" si="4">DATEDIF(T11,U11,"M")+1</f>
        <v>8</v>
      </c>
    </row>
    <row r="12" ht="18.75" customHeight="1" spans="1:22">
      <c r="A12" s="9">
        <v>5</v>
      </c>
      <c r="B12" s="9"/>
      <c r="C12" s="9" t="s">
        <v>46</v>
      </c>
      <c r="D12" s="9" t="s">
        <v>33</v>
      </c>
      <c r="E12" s="9" t="s">
        <v>47</v>
      </c>
      <c r="F12" s="9" t="s">
        <v>48</v>
      </c>
      <c r="G12" s="9" t="s">
        <v>36</v>
      </c>
      <c r="H12" s="9">
        <v>9000</v>
      </c>
      <c r="I12" s="9">
        <v>9000</v>
      </c>
      <c r="J12" s="9">
        <f>ROUND(7089*16%,2)</f>
        <v>1134.24</v>
      </c>
      <c r="K12" s="9"/>
      <c r="L12" s="9"/>
      <c r="M12" s="9">
        <f>J12+K12+L12</f>
        <v>1134.24</v>
      </c>
      <c r="N12" s="9"/>
      <c r="O12" s="9"/>
      <c r="P12" s="9"/>
      <c r="Q12" s="9"/>
      <c r="R12" s="25">
        <v>1</v>
      </c>
      <c r="S12" s="9">
        <f>M12+Q12</f>
        <v>1134.24</v>
      </c>
      <c r="T12" s="26">
        <v>44713</v>
      </c>
      <c r="U12" s="26">
        <v>45108</v>
      </c>
      <c r="V12" s="9">
        <f>DATEDIF(T12,U12,"M")+1</f>
        <v>14</v>
      </c>
    </row>
    <row r="13" ht="18.75" customHeight="1" spans="1:22">
      <c r="A13" s="9">
        <v>6</v>
      </c>
      <c r="B13" s="9"/>
      <c r="C13" s="9" t="s">
        <v>49</v>
      </c>
      <c r="D13" s="9" t="s">
        <v>33</v>
      </c>
      <c r="E13" s="9" t="s">
        <v>50</v>
      </c>
      <c r="F13" s="9" t="s">
        <v>51</v>
      </c>
      <c r="G13" s="9" t="s">
        <v>36</v>
      </c>
      <c r="H13" s="9">
        <v>8800</v>
      </c>
      <c r="I13" s="9">
        <v>8800</v>
      </c>
      <c r="J13" s="9">
        <f>ROUND(7089*16%,2)</f>
        <v>1134.24</v>
      </c>
      <c r="K13" s="9"/>
      <c r="L13" s="9"/>
      <c r="M13" s="9">
        <f>J13+K13+L13</f>
        <v>1134.24</v>
      </c>
      <c r="N13" s="9"/>
      <c r="O13" s="9"/>
      <c r="P13" s="9"/>
      <c r="Q13" s="9"/>
      <c r="R13" s="25">
        <v>1</v>
      </c>
      <c r="S13" s="9">
        <f>M13+Q13</f>
        <v>1134.24</v>
      </c>
      <c r="T13" s="26">
        <v>44896</v>
      </c>
      <c r="U13" s="26">
        <v>45108</v>
      </c>
      <c r="V13" s="9">
        <f>DATEDIF(T13,U13,"M")+1</f>
        <v>8</v>
      </c>
    </row>
    <row r="14" ht="18.75" customHeight="1" spans="1:22">
      <c r="A14" s="9">
        <v>7</v>
      </c>
      <c r="B14" s="9"/>
      <c r="C14" s="1" t="s">
        <v>52</v>
      </c>
      <c r="D14" s="9" t="s">
        <v>33</v>
      </c>
      <c r="E14" s="9" t="s">
        <v>53</v>
      </c>
      <c r="F14" s="9" t="s">
        <v>54</v>
      </c>
      <c r="G14" s="9" t="s">
        <v>36</v>
      </c>
      <c r="H14" s="9">
        <v>12267</v>
      </c>
      <c r="I14" s="9">
        <v>12267</v>
      </c>
      <c r="J14" s="9">
        <f>ROUND(7089*16%,2)</f>
        <v>1134.24</v>
      </c>
      <c r="K14" s="9"/>
      <c r="L14" s="9"/>
      <c r="M14" s="9">
        <f>J14+K14+L14</f>
        <v>1134.24</v>
      </c>
      <c r="N14" s="9"/>
      <c r="O14" s="9"/>
      <c r="P14" s="9"/>
      <c r="Q14" s="9"/>
      <c r="R14" s="25">
        <v>1</v>
      </c>
      <c r="S14" s="9">
        <f>M14+Q14</f>
        <v>1134.24</v>
      </c>
      <c r="T14" s="26">
        <v>44713</v>
      </c>
      <c r="U14" s="26">
        <v>45108</v>
      </c>
      <c r="V14" s="9">
        <f>DATEDIF(T14,U14,"M")+1</f>
        <v>14</v>
      </c>
    </row>
    <row r="15" ht="18.75" customHeight="1" spans="1:22">
      <c r="A15" s="9">
        <v>8</v>
      </c>
      <c r="B15" s="9"/>
      <c r="C15" s="9" t="s">
        <v>55</v>
      </c>
      <c r="D15" s="9" t="s">
        <v>33</v>
      </c>
      <c r="E15" s="9" t="s">
        <v>56</v>
      </c>
      <c r="F15" s="9" t="s">
        <v>57</v>
      </c>
      <c r="G15" s="9" t="s">
        <v>36</v>
      </c>
      <c r="H15" s="9">
        <v>14667</v>
      </c>
      <c r="I15" s="9">
        <v>14667</v>
      </c>
      <c r="J15" s="9">
        <f>ROUND(7089*16%,2)</f>
        <v>1134.24</v>
      </c>
      <c r="K15" s="9"/>
      <c r="L15" s="9"/>
      <c r="M15" s="9">
        <f>J15+K15+L15</f>
        <v>1134.24</v>
      </c>
      <c r="N15" s="9"/>
      <c r="O15" s="9"/>
      <c r="P15" s="9"/>
      <c r="Q15" s="9"/>
      <c r="R15" s="25">
        <v>1</v>
      </c>
      <c r="S15" s="9">
        <f>M15+Q15</f>
        <v>1134.24</v>
      </c>
      <c r="T15" s="26">
        <v>44713</v>
      </c>
      <c r="U15" s="26">
        <v>45108</v>
      </c>
      <c r="V15" s="9">
        <f>DATEDIF(T15,U15,"M")+1</f>
        <v>14</v>
      </c>
    </row>
    <row r="16" ht="18.75" customHeight="1" spans="1:22">
      <c r="A16" s="9">
        <v>9</v>
      </c>
      <c r="B16" s="9"/>
      <c r="C16" s="9" t="s">
        <v>58</v>
      </c>
      <c r="D16" s="9" t="s">
        <v>59</v>
      </c>
      <c r="E16" s="9" t="s">
        <v>60</v>
      </c>
      <c r="F16" s="9" t="s">
        <v>61</v>
      </c>
      <c r="G16" s="9" t="s">
        <v>36</v>
      </c>
      <c r="H16" s="9">
        <v>14667</v>
      </c>
      <c r="I16" s="9">
        <v>14667</v>
      </c>
      <c r="J16" s="9">
        <f>ROUND(7089*16%,2)</f>
        <v>1134.24</v>
      </c>
      <c r="K16" s="9"/>
      <c r="L16" s="9"/>
      <c r="M16" s="9">
        <f>J16+K16+L16</f>
        <v>1134.24</v>
      </c>
      <c r="N16" s="9"/>
      <c r="O16" s="9"/>
      <c r="P16" s="9"/>
      <c r="Q16" s="9"/>
      <c r="R16" s="25">
        <v>1</v>
      </c>
      <c r="S16" s="9">
        <f>M16+Q16</f>
        <v>1134.24</v>
      </c>
      <c r="T16" s="26">
        <v>45047</v>
      </c>
      <c r="U16" s="26">
        <v>45108</v>
      </c>
      <c r="V16" s="9">
        <f>DATEDIF(T16,U16,"M")+1</f>
        <v>3</v>
      </c>
    </row>
    <row r="17" ht="18.75" customHeight="1" spans="1:22">
      <c r="A17" s="9">
        <v>10</v>
      </c>
      <c r="B17" s="9"/>
      <c r="C17" s="9" t="s">
        <v>62</v>
      </c>
      <c r="D17" s="9" t="s">
        <v>59</v>
      </c>
      <c r="E17" s="10" t="s">
        <v>63</v>
      </c>
      <c r="F17" s="9" t="s">
        <v>64</v>
      </c>
      <c r="G17" s="9" t="s">
        <v>36</v>
      </c>
      <c r="H17" s="9">
        <v>8000</v>
      </c>
      <c r="I17" s="9">
        <v>8000</v>
      </c>
      <c r="J17" s="9">
        <v>1134.24</v>
      </c>
      <c r="K17" s="9"/>
      <c r="L17" s="9"/>
      <c r="M17" s="9">
        <v>1134.24</v>
      </c>
      <c r="N17" s="9"/>
      <c r="O17" s="9"/>
      <c r="P17" s="9"/>
      <c r="Q17" s="9"/>
      <c r="R17" s="25">
        <v>1</v>
      </c>
      <c r="S17" s="9">
        <f>M17+Q17</f>
        <v>1134.24</v>
      </c>
      <c r="T17" s="26">
        <v>45078</v>
      </c>
      <c r="U17" s="26">
        <v>45108</v>
      </c>
      <c r="V17" s="9">
        <f>DATEDIF(T17,U17,"M")+1</f>
        <v>2</v>
      </c>
    </row>
    <row r="18" ht="18.75" customHeight="1" spans="1:22">
      <c r="A18" s="9">
        <v>11</v>
      </c>
      <c r="B18" s="9"/>
      <c r="C18" s="9" t="s">
        <v>65</v>
      </c>
      <c r="D18" s="9" t="s">
        <v>59</v>
      </c>
      <c r="E18" s="9" t="s">
        <v>66</v>
      </c>
      <c r="F18" s="9" t="s">
        <v>67</v>
      </c>
      <c r="G18" s="9" t="s">
        <v>36</v>
      </c>
      <c r="H18" s="9">
        <v>6333</v>
      </c>
      <c r="I18" s="9">
        <v>6333</v>
      </c>
      <c r="J18" s="9">
        <f>ROUND(H18*16%,2)</f>
        <v>1013.28</v>
      </c>
      <c r="K18" s="9"/>
      <c r="L18" s="9"/>
      <c r="M18" s="9">
        <f>J18+K18+L18</f>
        <v>1013.28</v>
      </c>
      <c r="N18" s="9"/>
      <c r="O18" s="9"/>
      <c r="P18" s="9"/>
      <c r="Q18" s="9"/>
      <c r="R18" s="25">
        <v>1</v>
      </c>
      <c r="S18" s="9">
        <f>M18+Q18</f>
        <v>1013.28</v>
      </c>
      <c r="T18" s="26">
        <v>44743</v>
      </c>
      <c r="U18" s="26">
        <v>45108</v>
      </c>
      <c r="V18" s="9">
        <f>DATEDIF(T18,U18,"M")+1</f>
        <v>13</v>
      </c>
    </row>
    <row r="19" ht="18.75" customHeight="1" spans="1:22">
      <c r="A19" s="9">
        <v>12</v>
      </c>
      <c r="B19" s="9" t="s">
        <v>68</v>
      </c>
      <c r="C19" s="10" t="s">
        <v>69</v>
      </c>
      <c r="D19" s="10" t="s">
        <v>59</v>
      </c>
      <c r="E19" s="10" t="s">
        <v>70</v>
      </c>
      <c r="F19" s="9" t="s">
        <v>71</v>
      </c>
      <c r="G19" s="11" t="s">
        <v>36</v>
      </c>
      <c r="H19" s="9">
        <v>4253</v>
      </c>
      <c r="I19" s="9">
        <v>7089</v>
      </c>
      <c r="J19" s="9">
        <v>680.48</v>
      </c>
      <c r="K19" s="9"/>
      <c r="L19" s="9"/>
      <c r="M19" s="9">
        <v>680.48</v>
      </c>
      <c r="N19" s="9"/>
      <c r="O19" s="9"/>
      <c r="P19" s="9"/>
      <c r="Q19" s="9"/>
      <c r="R19" s="25">
        <v>1</v>
      </c>
      <c r="S19" s="9">
        <v>680.48</v>
      </c>
      <c r="T19" s="27">
        <v>44986</v>
      </c>
      <c r="U19" s="26">
        <v>45108</v>
      </c>
      <c r="V19" s="9">
        <f t="shared" ref="V19:V51" si="5">DATEDIF(T19,U19,"M")+1</f>
        <v>5</v>
      </c>
    </row>
    <row r="20" ht="18.75" customHeight="1" spans="1:22">
      <c r="A20" s="9">
        <v>13</v>
      </c>
      <c r="B20" s="9"/>
      <c r="C20" s="10" t="s">
        <v>72</v>
      </c>
      <c r="D20" s="10" t="s">
        <v>59</v>
      </c>
      <c r="E20" s="10" t="s">
        <v>73</v>
      </c>
      <c r="F20" s="9" t="s">
        <v>74</v>
      </c>
      <c r="G20" s="11" t="s">
        <v>36</v>
      </c>
      <c r="H20" s="9">
        <v>4253</v>
      </c>
      <c r="I20" s="9">
        <v>7089</v>
      </c>
      <c r="J20" s="9">
        <v>680.48</v>
      </c>
      <c r="K20" s="9"/>
      <c r="L20" s="9"/>
      <c r="M20" s="9">
        <v>680.48</v>
      </c>
      <c r="N20" s="9"/>
      <c r="O20" s="9"/>
      <c r="P20" s="9"/>
      <c r="Q20" s="9"/>
      <c r="R20" s="25">
        <v>1</v>
      </c>
      <c r="S20" s="9">
        <v>680.48</v>
      </c>
      <c r="T20" s="27">
        <v>44927</v>
      </c>
      <c r="U20" s="26">
        <v>45108</v>
      </c>
      <c r="V20" s="9">
        <f>DATEDIF(T20,U20,"M")+1</f>
        <v>7</v>
      </c>
    </row>
    <row r="21" ht="18.75" customHeight="1" spans="1:22">
      <c r="A21" s="9">
        <v>14</v>
      </c>
      <c r="B21" s="9"/>
      <c r="C21" s="10" t="s">
        <v>75</v>
      </c>
      <c r="D21" s="10" t="s">
        <v>33</v>
      </c>
      <c r="E21" s="10" t="s">
        <v>76</v>
      </c>
      <c r="F21" s="9" t="s">
        <v>77</v>
      </c>
      <c r="G21" s="11" t="s">
        <v>36</v>
      </c>
      <c r="H21" s="9">
        <v>4253</v>
      </c>
      <c r="I21" s="9">
        <v>7089</v>
      </c>
      <c r="J21" s="9">
        <v>680.48</v>
      </c>
      <c r="K21" s="9"/>
      <c r="L21" s="9"/>
      <c r="M21" s="9">
        <v>680.48</v>
      </c>
      <c r="N21" s="9"/>
      <c r="O21" s="9"/>
      <c r="P21" s="9"/>
      <c r="Q21" s="9"/>
      <c r="R21" s="25">
        <v>1</v>
      </c>
      <c r="S21" s="9">
        <v>680.48</v>
      </c>
      <c r="T21" s="27">
        <v>44986</v>
      </c>
      <c r="U21" s="26">
        <v>45108</v>
      </c>
      <c r="V21" s="9">
        <f>DATEDIF(T21,U21,"M")+1</f>
        <v>5</v>
      </c>
    </row>
    <row r="22" ht="18.75" customHeight="1" spans="1:22">
      <c r="A22" s="9">
        <v>15</v>
      </c>
      <c r="B22" s="9"/>
      <c r="C22" s="10" t="s">
        <v>78</v>
      </c>
      <c r="D22" s="10" t="s">
        <v>59</v>
      </c>
      <c r="E22" s="10" t="s">
        <v>79</v>
      </c>
      <c r="F22" s="9" t="s">
        <v>80</v>
      </c>
      <c r="G22" s="11" t="s">
        <v>36</v>
      </c>
      <c r="H22" s="9">
        <v>4253</v>
      </c>
      <c r="I22" s="9">
        <v>7089</v>
      </c>
      <c r="J22" s="9">
        <v>680.48</v>
      </c>
      <c r="K22" s="9"/>
      <c r="L22" s="9"/>
      <c r="M22" s="9">
        <v>680.48</v>
      </c>
      <c r="N22" s="9"/>
      <c r="O22" s="9"/>
      <c r="P22" s="9"/>
      <c r="Q22" s="9"/>
      <c r="R22" s="25">
        <v>1</v>
      </c>
      <c r="S22" s="9">
        <v>680.48</v>
      </c>
      <c r="T22" s="27">
        <v>44986</v>
      </c>
      <c r="U22" s="26">
        <v>45108</v>
      </c>
      <c r="V22" s="9">
        <f>DATEDIF(T22,U22,"M")+1</f>
        <v>5</v>
      </c>
    </row>
    <row r="23" ht="18.75" customHeight="1" spans="1:22">
      <c r="A23" s="9">
        <v>16</v>
      </c>
      <c r="B23" s="9"/>
      <c r="C23" s="10" t="s">
        <v>81</v>
      </c>
      <c r="D23" s="10" t="s">
        <v>33</v>
      </c>
      <c r="E23" s="10" t="s">
        <v>82</v>
      </c>
      <c r="F23" s="9" t="s">
        <v>83</v>
      </c>
      <c r="G23" s="11" t="s">
        <v>36</v>
      </c>
      <c r="H23" s="9">
        <v>4253</v>
      </c>
      <c r="I23" s="9">
        <v>7089</v>
      </c>
      <c r="J23" s="9">
        <v>680.48</v>
      </c>
      <c r="K23" s="9"/>
      <c r="L23" s="9"/>
      <c r="M23" s="9">
        <v>680.48</v>
      </c>
      <c r="N23" s="9"/>
      <c r="O23" s="9"/>
      <c r="P23" s="9"/>
      <c r="Q23" s="9"/>
      <c r="R23" s="25">
        <v>1</v>
      </c>
      <c r="S23" s="9">
        <v>680.48</v>
      </c>
      <c r="T23" s="27">
        <v>45047</v>
      </c>
      <c r="U23" s="26">
        <v>45108</v>
      </c>
      <c r="V23" s="9">
        <f>DATEDIF(T23,U23,"M")+1</f>
        <v>3</v>
      </c>
    </row>
    <row r="24" ht="18.75" customHeight="1" spans="1:22">
      <c r="A24" s="9">
        <v>17</v>
      </c>
      <c r="B24" s="9"/>
      <c r="C24" s="10" t="s">
        <v>84</v>
      </c>
      <c r="D24" s="10" t="s">
        <v>33</v>
      </c>
      <c r="E24" s="10" t="s">
        <v>85</v>
      </c>
      <c r="F24" s="9" t="s">
        <v>86</v>
      </c>
      <c r="G24" s="11" t="s">
        <v>87</v>
      </c>
      <c r="H24" s="9">
        <v>4253</v>
      </c>
      <c r="I24" s="9">
        <v>7089</v>
      </c>
      <c r="J24" s="9">
        <v>680.48</v>
      </c>
      <c r="K24" s="9">
        <v>638.01</v>
      </c>
      <c r="L24" s="9">
        <v>21.27</v>
      </c>
      <c r="M24" s="9">
        <f t="shared" ref="M24:M28" si="6">L24+K24+J24</f>
        <v>1339.76</v>
      </c>
      <c r="N24" s="9">
        <v>340.24</v>
      </c>
      <c r="O24" s="9">
        <v>141.78</v>
      </c>
      <c r="P24" s="9">
        <v>21.27</v>
      </c>
      <c r="Q24" s="9">
        <v>503.29</v>
      </c>
      <c r="R24" s="25">
        <v>1</v>
      </c>
      <c r="S24" s="9">
        <f t="shared" ref="S24:S28" si="7">Q24+M24</f>
        <v>1843.05</v>
      </c>
      <c r="T24" s="27">
        <v>44986</v>
      </c>
      <c r="U24" s="26">
        <v>45108</v>
      </c>
      <c r="V24" s="9">
        <f>DATEDIF(T24,U24,"M")+1</f>
        <v>5</v>
      </c>
    </row>
    <row r="25" ht="18.75" customHeight="1" spans="1:22">
      <c r="A25" s="9">
        <v>18</v>
      </c>
      <c r="B25" s="9"/>
      <c r="C25" s="10" t="s">
        <v>88</v>
      </c>
      <c r="D25" s="10" t="s">
        <v>33</v>
      </c>
      <c r="E25" s="10" t="s">
        <v>89</v>
      </c>
      <c r="F25" s="9" t="s">
        <v>90</v>
      </c>
      <c r="G25" s="11" t="s">
        <v>87</v>
      </c>
      <c r="H25" s="9">
        <v>4253</v>
      </c>
      <c r="I25" s="9">
        <v>7089</v>
      </c>
      <c r="J25" s="9">
        <v>680.48</v>
      </c>
      <c r="K25" s="9">
        <v>638.01</v>
      </c>
      <c r="L25" s="9">
        <v>21.27</v>
      </c>
      <c r="M25" s="9">
        <f>L25+K25+J25</f>
        <v>1339.76</v>
      </c>
      <c r="N25" s="9">
        <v>340.24</v>
      </c>
      <c r="O25" s="9">
        <v>141.78</v>
      </c>
      <c r="P25" s="9">
        <v>21.27</v>
      </c>
      <c r="Q25" s="9">
        <f t="shared" ref="Q24:Q28" si="8">P25+O25+N25</f>
        <v>503.29</v>
      </c>
      <c r="R25" s="25">
        <v>1</v>
      </c>
      <c r="S25" s="9">
        <f>Q25+M25</f>
        <v>1843.05</v>
      </c>
      <c r="T25" s="27">
        <v>45108</v>
      </c>
      <c r="U25" s="26">
        <v>45108</v>
      </c>
      <c r="V25" s="9">
        <f>DATEDIF(T25,U25,"M")+1</f>
        <v>1</v>
      </c>
    </row>
    <row r="26" ht="18.75" customHeight="1" spans="1:22">
      <c r="A26" s="9">
        <v>19</v>
      </c>
      <c r="B26" s="9"/>
      <c r="C26" s="10" t="s">
        <v>91</v>
      </c>
      <c r="D26" s="10" t="s">
        <v>59</v>
      </c>
      <c r="E26" s="10" t="s">
        <v>92</v>
      </c>
      <c r="F26" s="9" t="s">
        <v>93</v>
      </c>
      <c r="G26" s="11" t="s">
        <v>87</v>
      </c>
      <c r="H26" s="9">
        <v>4253</v>
      </c>
      <c r="I26" s="9">
        <v>7089</v>
      </c>
      <c r="J26" s="9">
        <v>680.48</v>
      </c>
      <c r="K26" s="9">
        <v>638.01</v>
      </c>
      <c r="L26" s="9">
        <v>21.27</v>
      </c>
      <c r="M26" s="9">
        <f>L26+K26+J26</f>
        <v>1339.76</v>
      </c>
      <c r="N26" s="9">
        <v>340.24</v>
      </c>
      <c r="O26" s="9">
        <v>141.78</v>
      </c>
      <c r="P26" s="9">
        <v>21.27</v>
      </c>
      <c r="Q26" s="9">
        <f>P26+O26+N26</f>
        <v>503.29</v>
      </c>
      <c r="R26" s="25">
        <v>1</v>
      </c>
      <c r="S26" s="9">
        <f>Q26+M26</f>
        <v>1843.05</v>
      </c>
      <c r="T26" s="27">
        <v>45108</v>
      </c>
      <c r="U26" s="26">
        <v>45108</v>
      </c>
      <c r="V26" s="9">
        <f>DATEDIF(T26,U26,"M")+1</f>
        <v>1</v>
      </c>
    </row>
    <row r="27" ht="18.75" customHeight="1" spans="1:22">
      <c r="A27" s="9">
        <v>20</v>
      </c>
      <c r="B27" s="9"/>
      <c r="C27" s="10" t="s">
        <v>94</v>
      </c>
      <c r="D27" s="10" t="s">
        <v>33</v>
      </c>
      <c r="E27" s="10" t="s">
        <v>95</v>
      </c>
      <c r="F27" s="9" t="s">
        <v>96</v>
      </c>
      <c r="G27" s="11" t="s">
        <v>87</v>
      </c>
      <c r="H27" s="9">
        <v>4253</v>
      </c>
      <c r="I27" s="9">
        <v>7089</v>
      </c>
      <c r="J27" s="9">
        <v>680.48</v>
      </c>
      <c r="K27" s="9">
        <v>638.01</v>
      </c>
      <c r="L27" s="9">
        <v>21.27</v>
      </c>
      <c r="M27" s="9">
        <f>L27+K27+J27</f>
        <v>1339.76</v>
      </c>
      <c r="N27" s="9">
        <v>340.24</v>
      </c>
      <c r="O27" s="9">
        <v>141.78</v>
      </c>
      <c r="P27" s="9">
        <v>21.27</v>
      </c>
      <c r="Q27" s="9">
        <f>P27+O27+N27</f>
        <v>503.29</v>
      </c>
      <c r="R27" s="25">
        <v>1</v>
      </c>
      <c r="S27" s="9">
        <f>Q27+M27</f>
        <v>1843.05</v>
      </c>
      <c r="T27" s="27">
        <v>45108</v>
      </c>
      <c r="U27" s="26">
        <v>45108</v>
      </c>
      <c r="V27" s="9">
        <f>DATEDIF(T27,U27,"M")+1</f>
        <v>1</v>
      </c>
    </row>
    <row r="28" ht="18.75" customHeight="1" spans="1:22">
      <c r="A28" s="9">
        <v>21</v>
      </c>
      <c r="B28" s="9"/>
      <c r="C28" s="10" t="s">
        <v>97</v>
      </c>
      <c r="D28" s="10" t="s">
        <v>59</v>
      </c>
      <c r="E28" s="10" t="s">
        <v>98</v>
      </c>
      <c r="F28" s="9" t="s">
        <v>99</v>
      </c>
      <c r="G28" s="11" t="s">
        <v>87</v>
      </c>
      <c r="H28" s="9">
        <v>4253</v>
      </c>
      <c r="I28" s="9">
        <v>7089</v>
      </c>
      <c r="J28" s="9">
        <v>680.48</v>
      </c>
      <c r="K28" s="9">
        <v>638.01</v>
      </c>
      <c r="L28" s="9">
        <v>21.27</v>
      </c>
      <c r="M28" s="9">
        <f>L28+K28+J28</f>
        <v>1339.76</v>
      </c>
      <c r="N28" s="9">
        <v>340.24</v>
      </c>
      <c r="O28" s="9">
        <v>141.78</v>
      </c>
      <c r="P28" s="9">
        <v>21.27</v>
      </c>
      <c r="Q28" s="9">
        <f>P28+O28+N28</f>
        <v>503.29</v>
      </c>
      <c r="R28" s="25">
        <v>1</v>
      </c>
      <c r="S28" s="9">
        <f>Q28+M28</f>
        <v>1843.05</v>
      </c>
      <c r="T28" s="27">
        <v>45108</v>
      </c>
      <c r="U28" s="26">
        <v>45108</v>
      </c>
      <c r="V28" s="9">
        <f>DATEDIF(T28,U28,"M")+1</f>
        <v>1</v>
      </c>
    </row>
    <row r="29" ht="18.75" customHeight="1" spans="1:22">
      <c r="A29" s="9">
        <v>22</v>
      </c>
      <c r="B29" s="9"/>
      <c r="C29" s="10" t="s">
        <v>100</v>
      </c>
      <c r="D29" s="10" t="s">
        <v>33</v>
      </c>
      <c r="E29" s="10" t="s">
        <v>101</v>
      </c>
      <c r="F29" s="9" t="s">
        <v>102</v>
      </c>
      <c r="G29" s="11" t="s">
        <v>36</v>
      </c>
      <c r="H29" s="9">
        <v>4253</v>
      </c>
      <c r="I29" s="9">
        <v>7089</v>
      </c>
      <c r="J29" s="9">
        <v>680.48</v>
      </c>
      <c r="K29" s="9"/>
      <c r="L29" s="9"/>
      <c r="M29" s="9">
        <v>680.48</v>
      </c>
      <c r="N29" s="9"/>
      <c r="O29" s="9"/>
      <c r="P29" s="9"/>
      <c r="Q29" s="9"/>
      <c r="R29" s="25">
        <v>1</v>
      </c>
      <c r="S29" s="9">
        <v>680.48</v>
      </c>
      <c r="T29" s="27">
        <v>45017</v>
      </c>
      <c r="U29" s="26">
        <v>45108</v>
      </c>
      <c r="V29" s="9">
        <f>DATEDIF(T29,U29,"M")+1</f>
        <v>4</v>
      </c>
    </row>
    <row r="30" ht="18.75" customHeight="1" spans="1:22">
      <c r="A30" s="9">
        <v>23</v>
      </c>
      <c r="B30" s="9"/>
      <c r="C30" s="10" t="s">
        <v>103</v>
      </c>
      <c r="D30" s="10" t="s">
        <v>33</v>
      </c>
      <c r="E30" s="10" t="s">
        <v>104</v>
      </c>
      <c r="F30" s="9" t="s">
        <v>105</v>
      </c>
      <c r="G30" s="11" t="s">
        <v>36</v>
      </c>
      <c r="H30" s="9">
        <v>4253</v>
      </c>
      <c r="I30" s="9">
        <v>7089</v>
      </c>
      <c r="J30" s="9">
        <v>680.48</v>
      </c>
      <c r="K30" s="9"/>
      <c r="L30" s="9"/>
      <c r="M30" s="9">
        <v>680.48</v>
      </c>
      <c r="N30" s="9"/>
      <c r="O30" s="9"/>
      <c r="P30" s="9"/>
      <c r="Q30" s="9"/>
      <c r="R30" s="25">
        <v>1</v>
      </c>
      <c r="S30" s="9">
        <v>680.48</v>
      </c>
      <c r="T30" s="27">
        <v>45017</v>
      </c>
      <c r="U30" s="26">
        <v>45108</v>
      </c>
      <c r="V30" s="9">
        <f>DATEDIF(T30,U30,"M")+1</f>
        <v>4</v>
      </c>
    </row>
    <row r="31" ht="18.75" customHeight="1" spans="1:22">
      <c r="A31" s="9">
        <v>24</v>
      </c>
      <c r="B31" s="9"/>
      <c r="C31" s="10" t="s">
        <v>106</v>
      </c>
      <c r="D31" s="10" t="s">
        <v>59</v>
      </c>
      <c r="E31" s="10" t="s">
        <v>107</v>
      </c>
      <c r="F31" s="9" t="s">
        <v>108</v>
      </c>
      <c r="G31" s="11" t="s">
        <v>36</v>
      </c>
      <c r="H31" s="9">
        <v>8800</v>
      </c>
      <c r="I31" s="9">
        <v>8800</v>
      </c>
      <c r="J31" s="9">
        <v>1134.2</v>
      </c>
      <c r="K31" s="9"/>
      <c r="L31" s="9"/>
      <c r="M31" s="9">
        <v>1134.24</v>
      </c>
      <c r="N31" s="9"/>
      <c r="O31" s="9"/>
      <c r="P31" s="9"/>
      <c r="Q31" s="9"/>
      <c r="R31" s="25">
        <v>1</v>
      </c>
      <c r="S31" s="9">
        <v>1134.24</v>
      </c>
      <c r="T31" s="27">
        <v>45017</v>
      </c>
      <c r="U31" s="26">
        <v>45108</v>
      </c>
      <c r="V31" s="9">
        <f>DATEDIF(T31,U31,"M")+1</f>
        <v>4</v>
      </c>
    </row>
    <row r="32" ht="18.75" customHeight="1" spans="1:22">
      <c r="A32" s="9">
        <v>25</v>
      </c>
      <c r="B32" s="9"/>
      <c r="C32" s="10" t="s">
        <v>109</v>
      </c>
      <c r="D32" s="10" t="s">
        <v>33</v>
      </c>
      <c r="E32" s="10" t="s">
        <v>110</v>
      </c>
      <c r="F32" s="9" t="s">
        <v>111</v>
      </c>
      <c r="G32" s="11" t="s">
        <v>36</v>
      </c>
      <c r="H32" s="9">
        <v>4253</v>
      </c>
      <c r="I32" s="9">
        <v>7089</v>
      </c>
      <c r="J32" s="9">
        <v>680.48</v>
      </c>
      <c r="K32" s="9"/>
      <c r="L32" s="9"/>
      <c r="M32" s="9">
        <v>680.48</v>
      </c>
      <c r="N32" s="9"/>
      <c r="O32" s="9"/>
      <c r="P32" s="9"/>
      <c r="Q32" s="9"/>
      <c r="R32" s="25">
        <v>1</v>
      </c>
      <c r="S32" s="9">
        <v>680.48</v>
      </c>
      <c r="T32" s="27">
        <v>44986</v>
      </c>
      <c r="U32" s="26">
        <v>45108</v>
      </c>
      <c r="V32" s="9">
        <f>DATEDIF(T32,U32,"M")+1</f>
        <v>5</v>
      </c>
    </row>
    <row r="33" ht="18.75" customHeight="1" spans="1:22">
      <c r="A33" s="9">
        <v>26</v>
      </c>
      <c r="B33" s="9"/>
      <c r="C33" s="10" t="s">
        <v>112</v>
      </c>
      <c r="D33" s="10" t="s">
        <v>33</v>
      </c>
      <c r="E33" s="10" t="s">
        <v>113</v>
      </c>
      <c r="F33" s="9" t="s">
        <v>114</v>
      </c>
      <c r="G33" s="11" t="s">
        <v>36</v>
      </c>
      <c r="H33" s="9">
        <v>4253</v>
      </c>
      <c r="I33" s="9">
        <v>7089</v>
      </c>
      <c r="J33" s="9">
        <v>680.48</v>
      </c>
      <c r="K33" s="9"/>
      <c r="L33" s="9"/>
      <c r="M33" s="9">
        <v>680.48</v>
      </c>
      <c r="N33" s="9"/>
      <c r="O33" s="9"/>
      <c r="P33" s="9"/>
      <c r="Q33" s="9"/>
      <c r="R33" s="25">
        <v>1</v>
      </c>
      <c r="S33" s="9">
        <v>680.48</v>
      </c>
      <c r="T33" s="27">
        <v>44958</v>
      </c>
      <c r="U33" s="26">
        <v>45108</v>
      </c>
      <c r="V33" s="9">
        <f>DATEDIF(T33,U33,"M")+1</f>
        <v>6</v>
      </c>
    </row>
    <row r="34" ht="18.75" customHeight="1" spans="1:22">
      <c r="A34" s="9">
        <v>27</v>
      </c>
      <c r="B34" s="9"/>
      <c r="C34" s="10" t="s">
        <v>115</v>
      </c>
      <c r="D34" s="10" t="s">
        <v>59</v>
      </c>
      <c r="E34" s="10" t="s">
        <v>116</v>
      </c>
      <c r="F34" s="9" t="s">
        <v>117</v>
      </c>
      <c r="G34" s="11" t="s">
        <v>36</v>
      </c>
      <c r="H34" s="9">
        <v>4253</v>
      </c>
      <c r="I34" s="9">
        <v>7089</v>
      </c>
      <c r="J34" s="9">
        <v>680.48</v>
      </c>
      <c r="K34" s="9"/>
      <c r="L34" s="9"/>
      <c r="M34" s="9">
        <v>680.48</v>
      </c>
      <c r="N34" s="9"/>
      <c r="O34" s="9"/>
      <c r="P34" s="9"/>
      <c r="Q34" s="9"/>
      <c r="R34" s="25">
        <v>1</v>
      </c>
      <c r="S34" s="9">
        <v>680.48</v>
      </c>
      <c r="T34" s="27">
        <v>44958</v>
      </c>
      <c r="U34" s="26">
        <v>45108</v>
      </c>
      <c r="V34" s="9">
        <f>DATEDIF(T34,U34,"M")+1</f>
        <v>6</v>
      </c>
    </row>
    <row r="35" ht="18.75" customHeight="1" spans="1:22">
      <c r="A35" s="9">
        <v>28</v>
      </c>
      <c r="B35" s="9"/>
      <c r="C35" s="10" t="s">
        <v>118</v>
      </c>
      <c r="D35" s="10" t="s">
        <v>59</v>
      </c>
      <c r="E35" s="10" t="s">
        <v>119</v>
      </c>
      <c r="F35" s="9" t="s">
        <v>120</v>
      </c>
      <c r="G35" s="11" t="s">
        <v>36</v>
      </c>
      <c r="H35" s="9">
        <v>4693</v>
      </c>
      <c r="I35" s="9">
        <v>7089</v>
      </c>
      <c r="J35" s="9">
        <v>750.88</v>
      </c>
      <c r="K35" s="9"/>
      <c r="L35" s="9"/>
      <c r="M35" s="9">
        <v>750.88</v>
      </c>
      <c r="N35" s="9"/>
      <c r="O35" s="9"/>
      <c r="P35" s="9"/>
      <c r="Q35" s="9"/>
      <c r="R35" s="25">
        <v>1</v>
      </c>
      <c r="S35" s="9">
        <v>750.88</v>
      </c>
      <c r="T35" s="27">
        <v>45078</v>
      </c>
      <c r="U35" s="26">
        <v>45108</v>
      </c>
      <c r="V35" s="9">
        <f>DATEDIF(T35,U35,"M")+1</f>
        <v>2</v>
      </c>
    </row>
    <row r="36" ht="18.75" customHeight="1" spans="1:22">
      <c r="A36" s="9">
        <v>29</v>
      </c>
      <c r="B36" s="9"/>
      <c r="C36" s="10" t="s">
        <v>121</v>
      </c>
      <c r="D36" s="10" t="s">
        <v>33</v>
      </c>
      <c r="E36" s="10" t="s">
        <v>122</v>
      </c>
      <c r="F36" s="9" t="s">
        <v>123</v>
      </c>
      <c r="G36" s="11" t="s">
        <v>36</v>
      </c>
      <c r="H36" s="9">
        <v>5372</v>
      </c>
      <c r="I36" s="9">
        <v>7089</v>
      </c>
      <c r="J36" s="9">
        <v>859.52</v>
      </c>
      <c r="K36" s="9"/>
      <c r="L36" s="9"/>
      <c r="M36" s="9">
        <v>859.52</v>
      </c>
      <c r="N36" s="9"/>
      <c r="O36" s="9"/>
      <c r="P36" s="9"/>
      <c r="Q36" s="9"/>
      <c r="R36" s="25">
        <v>1</v>
      </c>
      <c r="S36" s="9">
        <v>859.52</v>
      </c>
      <c r="T36" s="27">
        <v>45078</v>
      </c>
      <c r="U36" s="26">
        <v>45108</v>
      </c>
      <c r="V36" s="9">
        <f>DATEDIF(T36,U36,"M")+1</f>
        <v>2</v>
      </c>
    </row>
    <row r="37" ht="18.75" customHeight="1" spans="1:22">
      <c r="A37" s="9">
        <v>30</v>
      </c>
      <c r="B37" s="9"/>
      <c r="C37" s="10" t="s">
        <v>124</v>
      </c>
      <c r="D37" s="10" t="s">
        <v>59</v>
      </c>
      <c r="E37" s="10" t="s">
        <v>125</v>
      </c>
      <c r="F37" s="9" t="s">
        <v>126</v>
      </c>
      <c r="G37" s="11" t="s">
        <v>36</v>
      </c>
      <c r="H37" s="9">
        <v>4253</v>
      </c>
      <c r="I37" s="9">
        <v>7089</v>
      </c>
      <c r="J37" s="9">
        <v>680.48</v>
      </c>
      <c r="K37" s="9"/>
      <c r="L37" s="9"/>
      <c r="M37" s="9">
        <v>680.48</v>
      </c>
      <c r="N37" s="9"/>
      <c r="O37" s="9"/>
      <c r="P37" s="9"/>
      <c r="Q37" s="9"/>
      <c r="R37" s="25">
        <v>1</v>
      </c>
      <c r="S37" s="9">
        <v>680.48</v>
      </c>
      <c r="T37" s="27">
        <v>45139</v>
      </c>
      <c r="U37" s="26">
        <v>45108</v>
      </c>
      <c r="V37" s="9">
        <f>DATEDIF(T37,U37,"M")+1</f>
        <v>0</v>
      </c>
    </row>
    <row r="38" ht="18.75" customHeight="1" spans="1:22">
      <c r="A38" s="9">
        <v>31</v>
      </c>
      <c r="B38" s="9"/>
      <c r="C38" s="10" t="s">
        <v>127</v>
      </c>
      <c r="D38" s="10" t="s">
        <v>33</v>
      </c>
      <c r="E38" s="10" t="s">
        <v>128</v>
      </c>
      <c r="F38" s="9" t="s">
        <v>129</v>
      </c>
      <c r="G38" s="11" t="s">
        <v>36</v>
      </c>
      <c r="H38" s="9">
        <v>11904</v>
      </c>
      <c r="I38" s="9">
        <v>11904</v>
      </c>
      <c r="J38" s="9">
        <v>1134.2</v>
      </c>
      <c r="K38" s="9"/>
      <c r="L38" s="9"/>
      <c r="M38" s="9">
        <v>1134.24</v>
      </c>
      <c r="N38" s="9"/>
      <c r="O38" s="9"/>
      <c r="P38" s="9"/>
      <c r="Q38" s="9"/>
      <c r="R38" s="25">
        <v>1</v>
      </c>
      <c r="S38" s="9">
        <v>1134.24</v>
      </c>
      <c r="T38" s="27">
        <v>45078</v>
      </c>
      <c r="U38" s="26">
        <v>45108</v>
      </c>
      <c r="V38" s="9">
        <f>DATEDIF(T38,U38,"M")+1</f>
        <v>2</v>
      </c>
    </row>
    <row r="39" ht="18.75" customHeight="1" spans="1:22">
      <c r="A39" s="9">
        <v>32</v>
      </c>
      <c r="B39" s="9"/>
      <c r="C39" s="10" t="s">
        <v>130</v>
      </c>
      <c r="D39" s="10" t="s">
        <v>33</v>
      </c>
      <c r="E39" s="10" t="s">
        <v>131</v>
      </c>
      <c r="F39" s="9" t="s">
        <v>132</v>
      </c>
      <c r="G39" s="11" t="s">
        <v>36</v>
      </c>
      <c r="H39" s="9">
        <v>4253</v>
      </c>
      <c r="I39" s="9">
        <v>7089</v>
      </c>
      <c r="J39" s="9">
        <v>680.48</v>
      </c>
      <c r="K39" s="9"/>
      <c r="L39" s="9"/>
      <c r="M39" s="9">
        <v>680.48</v>
      </c>
      <c r="N39" s="9"/>
      <c r="O39" s="9"/>
      <c r="P39" s="9"/>
      <c r="Q39" s="9"/>
      <c r="R39" s="25">
        <v>1</v>
      </c>
      <c r="S39" s="9">
        <v>680.48</v>
      </c>
      <c r="T39" s="27">
        <v>45139</v>
      </c>
      <c r="U39" s="26">
        <v>45108</v>
      </c>
      <c r="V39" s="9">
        <f>DATEDIF(T39,U39,"M")+1</f>
        <v>0</v>
      </c>
    </row>
    <row r="40" ht="18.75" customHeight="1" spans="1:22">
      <c r="A40" s="9">
        <v>33</v>
      </c>
      <c r="B40" s="9"/>
      <c r="C40" s="10" t="s">
        <v>133</v>
      </c>
      <c r="D40" s="10" t="s">
        <v>33</v>
      </c>
      <c r="E40" s="10" t="s">
        <v>134</v>
      </c>
      <c r="F40" s="9" t="s">
        <v>135</v>
      </c>
      <c r="G40" s="11" t="s">
        <v>36</v>
      </c>
      <c r="H40" s="9">
        <v>4253</v>
      </c>
      <c r="I40" s="9">
        <v>7089</v>
      </c>
      <c r="J40" s="9">
        <v>680.48</v>
      </c>
      <c r="K40" s="9"/>
      <c r="L40" s="9"/>
      <c r="M40" s="9">
        <v>680.48</v>
      </c>
      <c r="N40" s="9"/>
      <c r="O40" s="9"/>
      <c r="P40" s="9"/>
      <c r="Q40" s="9"/>
      <c r="R40" s="25">
        <v>1</v>
      </c>
      <c r="S40" s="9">
        <v>680.48</v>
      </c>
      <c r="T40" s="27">
        <v>45139</v>
      </c>
      <c r="U40" s="26">
        <v>45108</v>
      </c>
      <c r="V40" s="9">
        <f>DATEDIF(T40,U40,"M")+1</f>
        <v>0</v>
      </c>
    </row>
    <row r="41" ht="18.75" customHeight="1" spans="1:22">
      <c r="A41" s="9">
        <v>34</v>
      </c>
      <c r="B41" s="9"/>
      <c r="C41" s="10" t="s">
        <v>136</v>
      </c>
      <c r="D41" s="10" t="s">
        <v>33</v>
      </c>
      <c r="E41" s="10" t="s">
        <v>137</v>
      </c>
      <c r="F41" s="9" t="s">
        <v>138</v>
      </c>
      <c r="G41" s="11" t="s">
        <v>36</v>
      </c>
      <c r="H41" s="9">
        <v>6235</v>
      </c>
      <c r="I41" s="9">
        <v>7089</v>
      </c>
      <c r="J41" s="9">
        <v>997.6</v>
      </c>
      <c r="K41" s="9"/>
      <c r="L41" s="9"/>
      <c r="M41" s="9">
        <v>997.6</v>
      </c>
      <c r="N41" s="9"/>
      <c r="O41" s="9"/>
      <c r="P41" s="9"/>
      <c r="Q41" s="9"/>
      <c r="R41" s="25">
        <v>1</v>
      </c>
      <c r="S41" s="9">
        <v>997.6</v>
      </c>
      <c r="T41" s="27">
        <v>44835</v>
      </c>
      <c r="U41" s="26">
        <v>45108</v>
      </c>
      <c r="V41" s="9">
        <f>DATEDIF(T41,U41,"M")+1</f>
        <v>10</v>
      </c>
    </row>
    <row r="42" ht="18.75" customHeight="1" spans="1:22">
      <c r="A42" s="9">
        <v>35</v>
      </c>
      <c r="B42" s="9"/>
      <c r="C42" s="10" t="s">
        <v>139</v>
      </c>
      <c r="D42" s="10" t="s">
        <v>33</v>
      </c>
      <c r="E42" s="10" t="s">
        <v>140</v>
      </c>
      <c r="F42" s="9" t="s">
        <v>141</v>
      </c>
      <c r="G42" s="11" t="s">
        <v>36</v>
      </c>
      <c r="H42" s="9">
        <v>4725</v>
      </c>
      <c r="I42" s="9">
        <v>7089</v>
      </c>
      <c r="J42" s="9">
        <v>756</v>
      </c>
      <c r="K42" s="9"/>
      <c r="L42" s="9"/>
      <c r="M42" s="9">
        <v>756</v>
      </c>
      <c r="N42" s="9"/>
      <c r="O42" s="9"/>
      <c r="P42" s="9"/>
      <c r="Q42" s="9"/>
      <c r="R42" s="25">
        <v>1</v>
      </c>
      <c r="S42" s="9">
        <v>756</v>
      </c>
      <c r="T42" s="27">
        <v>45078</v>
      </c>
      <c r="U42" s="26">
        <v>45108</v>
      </c>
      <c r="V42" s="9">
        <f>DATEDIF(T42,U42,"M")+1</f>
        <v>2</v>
      </c>
    </row>
    <row r="43" ht="18.75" customHeight="1" spans="1:22">
      <c r="A43" s="9">
        <v>36</v>
      </c>
      <c r="B43" s="9"/>
      <c r="C43" s="10" t="s">
        <v>142</v>
      </c>
      <c r="D43" s="10" t="s">
        <v>33</v>
      </c>
      <c r="E43" s="10" t="s">
        <v>143</v>
      </c>
      <c r="F43" s="9" t="s">
        <v>144</v>
      </c>
      <c r="G43" s="11" t="s">
        <v>36</v>
      </c>
      <c r="H43" s="9">
        <v>4253</v>
      </c>
      <c r="I43" s="9">
        <v>7089</v>
      </c>
      <c r="J43" s="9">
        <v>680.48</v>
      </c>
      <c r="K43" s="9"/>
      <c r="L43" s="9"/>
      <c r="M43" s="9">
        <v>680.48</v>
      </c>
      <c r="N43" s="9"/>
      <c r="O43" s="9"/>
      <c r="P43" s="9"/>
      <c r="Q43" s="9"/>
      <c r="R43" s="25">
        <v>1</v>
      </c>
      <c r="S43" s="9">
        <v>680.48</v>
      </c>
      <c r="T43" s="27">
        <v>44986</v>
      </c>
      <c r="U43" s="26">
        <v>45108</v>
      </c>
      <c r="V43" s="9">
        <f>DATEDIF(T43,U43,"M")+1</f>
        <v>5</v>
      </c>
    </row>
    <row r="44" s="1" customFormat="1" ht="18.75" customHeight="1" spans="1:22">
      <c r="A44" s="9">
        <v>37</v>
      </c>
      <c r="B44" s="9"/>
      <c r="C44" s="10" t="s">
        <v>145</v>
      </c>
      <c r="D44" s="10" t="s">
        <v>33</v>
      </c>
      <c r="E44" s="10" t="s">
        <v>146</v>
      </c>
      <c r="F44" s="9" t="s">
        <v>147</v>
      </c>
      <c r="G44" s="11" t="s">
        <v>36</v>
      </c>
      <c r="H44" s="9">
        <v>4253</v>
      </c>
      <c r="I44" s="9">
        <v>7089</v>
      </c>
      <c r="J44" s="9">
        <v>680.48</v>
      </c>
      <c r="K44" s="9"/>
      <c r="L44" s="9"/>
      <c r="M44" s="9">
        <v>680.48</v>
      </c>
      <c r="N44" s="9"/>
      <c r="O44" s="9"/>
      <c r="P44" s="9"/>
      <c r="Q44" s="9"/>
      <c r="R44" s="25">
        <v>1</v>
      </c>
      <c r="S44" s="9">
        <v>680.48</v>
      </c>
      <c r="T44" s="27">
        <v>44986</v>
      </c>
      <c r="U44" s="26">
        <v>45108</v>
      </c>
      <c r="V44" s="9">
        <f>DATEDIF(T44,U44,"M")+1</f>
        <v>5</v>
      </c>
    </row>
    <row r="45" s="1" customFormat="1" ht="18.75" customHeight="1" spans="1:22">
      <c r="A45" s="9">
        <v>38</v>
      </c>
      <c r="B45" s="9"/>
      <c r="C45" s="10" t="s">
        <v>148</v>
      </c>
      <c r="D45" s="10" t="s">
        <v>33</v>
      </c>
      <c r="E45" s="10" t="s">
        <v>149</v>
      </c>
      <c r="F45" s="9" t="s">
        <v>150</v>
      </c>
      <c r="G45" s="11" t="s">
        <v>36</v>
      </c>
      <c r="H45" s="9">
        <v>4253</v>
      </c>
      <c r="I45" s="9">
        <v>7089</v>
      </c>
      <c r="J45" s="9">
        <v>680.48</v>
      </c>
      <c r="K45" s="9"/>
      <c r="L45" s="9"/>
      <c r="M45" s="9">
        <v>680.48</v>
      </c>
      <c r="N45" s="9"/>
      <c r="O45" s="9"/>
      <c r="P45" s="9"/>
      <c r="Q45" s="9"/>
      <c r="R45" s="25">
        <v>1</v>
      </c>
      <c r="S45" s="9">
        <v>680.48</v>
      </c>
      <c r="T45" s="27">
        <v>45017</v>
      </c>
      <c r="U45" s="26">
        <v>45108</v>
      </c>
      <c r="V45" s="9">
        <f>DATEDIF(T45,U45,"M")+1</f>
        <v>4</v>
      </c>
    </row>
    <row r="46" s="1" customFormat="1" ht="18.75" customHeight="1" spans="1:22">
      <c r="A46" s="9">
        <v>39</v>
      </c>
      <c r="B46" s="9"/>
      <c r="C46" s="10" t="s">
        <v>151</v>
      </c>
      <c r="D46" s="10" t="s">
        <v>59</v>
      </c>
      <c r="E46" s="10" t="s">
        <v>152</v>
      </c>
      <c r="F46" s="9" t="s">
        <v>153</v>
      </c>
      <c r="G46" s="11" t="s">
        <v>36</v>
      </c>
      <c r="H46" s="9">
        <v>4253</v>
      </c>
      <c r="I46" s="9">
        <v>7089</v>
      </c>
      <c r="J46" s="9">
        <v>680.48</v>
      </c>
      <c r="K46" s="9"/>
      <c r="L46" s="9"/>
      <c r="M46" s="9">
        <v>680.48</v>
      </c>
      <c r="N46" s="9"/>
      <c r="O46" s="9"/>
      <c r="P46" s="9"/>
      <c r="Q46" s="9"/>
      <c r="R46" s="25">
        <v>1</v>
      </c>
      <c r="S46" s="9">
        <v>680.48</v>
      </c>
      <c r="T46" s="27">
        <v>44927</v>
      </c>
      <c r="U46" s="26">
        <v>45108</v>
      </c>
      <c r="V46" s="9">
        <f>DATEDIF(T46,U46,"M")+1</f>
        <v>7</v>
      </c>
    </row>
    <row r="47" s="1" customFormat="1" ht="18.75" customHeight="1" spans="1:22">
      <c r="A47" s="9">
        <v>40</v>
      </c>
      <c r="B47" s="9"/>
      <c r="C47" s="10" t="s">
        <v>154</v>
      </c>
      <c r="D47" s="10" t="s">
        <v>33</v>
      </c>
      <c r="E47" s="10" t="s">
        <v>155</v>
      </c>
      <c r="F47" s="9" t="s">
        <v>156</v>
      </c>
      <c r="G47" s="11" t="s">
        <v>36</v>
      </c>
      <c r="H47" s="9">
        <v>4253</v>
      </c>
      <c r="I47" s="9">
        <v>7089</v>
      </c>
      <c r="J47" s="9">
        <v>680.48</v>
      </c>
      <c r="K47" s="9"/>
      <c r="L47" s="9"/>
      <c r="M47" s="9">
        <v>680.48</v>
      </c>
      <c r="N47" s="9"/>
      <c r="O47" s="9"/>
      <c r="P47" s="9"/>
      <c r="Q47" s="9"/>
      <c r="R47" s="25">
        <v>1</v>
      </c>
      <c r="S47" s="9">
        <v>680.48</v>
      </c>
      <c r="T47" s="27">
        <v>45017</v>
      </c>
      <c r="U47" s="26">
        <v>45108</v>
      </c>
      <c r="V47" s="9">
        <f>DATEDIF(T47,U47,"M")+1</f>
        <v>4</v>
      </c>
    </row>
    <row r="48" s="1" customFormat="1" ht="18.75" customHeight="1" spans="1:22">
      <c r="A48" s="9">
        <v>41</v>
      </c>
      <c r="B48" s="9"/>
      <c r="C48" s="10" t="s">
        <v>157</v>
      </c>
      <c r="D48" s="10" t="s">
        <v>33</v>
      </c>
      <c r="E48" s="10" t="s">
        <v>158</v>
      </c>
      <c r="F48" s="9" t="s">
        <v>159</v>
      </c>
      <c r="G48" s="11" t="s">
        <v>36</v>
      </c>
      <c r="H48" s="9">
        <v>4253</v>
      </c>
      <c r="I48" s="9">
        <v>7089</v>
      </c>
      <c r="J48" s="9">
        <v>680.48</v>
      </c>
      <c r="K48" s="9"/>
      <c r="L48" s="9"/>
      <c r="M48" s="9">
        <v>680.48</v>
      </c>
      <c r="N48" s="9"/>
      <c r="O48" s="9"/>
      <c r="P48" s="9"/>
      <c r="Q48" s="9"/>
      <c r="R48" s="25">
        <v>1</v>
      </c>
      <c r="S48" s="9">
        <v>680.48</v>
      </c>
      <c r="T48" s="27">
        <v>45047</v>
      </c>
      <c r="U48" s="26">
        <v>45108</v>
      </c>
      <c r="V48" s="9">
        <f>DATEDIF(T48,U48,"M")+1</f>
        <v>3</v>
      </c>
    </row>
    <row r="49" s="1" customFormat="1" ht="18.75" customHeight="1" spans="1:22">
      <c r="A49" s="9">
        <v>42</v>
      </c>
      <c r="B49" s="9"/>
      <c r="C49" s="10" t="s">
        <v>160</v>
      </c>
      <c r="D49" s="10" t="s">
        <v>59</v>
      </c>
      <c r="E49" s="10" t="s">
        <v>161</v>
      </c>
      <c r="F49" s="9" t="s">
        <v>162</v>
      </c>
      <c r="G49" s="11" t="s">
        <v>36</v>
      </c>
      <c r="H49" s="9">
        <v>4253</v>
      </c>
      <c r="I49" s="9">
        <v>7089</v>
      </c>
      <c r="J49" s="9">
        <v>680.48</v>
      </c>
      <c r="K49" s="9"/>
      <c r="L49" s="9"/>
      <c r="M49" s="9">
        <v>680.48</v>
      </c>
      <c r="N49" s="9"/>
      <c r="O49" s="9"/>
      <c r="P49" s="9"/>
      <c r="Q49" s="9"/>
      <c r="R49" s="25">
        <v>1</v>
      </c>
      <c r="S49" s="9">
        <v>680.48</v>
      </c>
      <c r="T49" s="27">
        <v>45108</v>
      </c>
      <c r="U49" s="26">
        <v>45108</v>
      </c>
      <c r="V49" s="9">
        <f>DATEDIF(T49,U49,"M")+1</f>
        <v>1</v>
      </c>
    </row>
    <row r="50" s="1" customFormat="1" ht="18.75" customHeight="1" spans="1:22">
      <c r="A50" s="9">
        <v>43</v>
      </c>
      <c r="B50" s="9"/>
      <c r="C50" s="10" t="s">
        <v>163</v>
      </c>
      <c r="D50" s="10" t="s">
        <v>33</v>
      </c>
      <c r="E50" s="10" t="s">
        <v>164</v>
      </c>
      <c r="F50" s="9" t="s">
        <v>165</v>
      </c>
      <c r="G50" s="11" t="s">
        <v>36</v>
      </c>
      <c r="H50" s="9">
        <v>4253</v>
      </c>
      <c r="I50" s="9">
        <v>7089</v>
      </c>
      <c r="J50" s="9">
        <v>680.48</v>
      </c>
      <c r="K50" s="9"/>
      <c r="L50" s="9"/>
      <c r="M50" s="9">
        <v>680.48</v>
      </c>
      <c r="N50" s="9"/>
      <c r="O50" s="9"/>
      <c r="P50" s="9"/>
      <c r="Q50" s="9"/>
      <c r="R50" s="25">
        <v>1</v>
      </c>
      <c r="S50" s="9">
        <v>680.48</v>
      </c>
      <c r="T50" s="27">
        <v>45108</v>
      </c>
      <c r="U50" s="26">
        <v>45108</v>
      </c>
      <c r="V50" s="9">
        <f>DATEDIF(T50,U50,"M")+1</f>
        <v>1</v>
      </c>
    </row>
    <row r="51" s="1" customFormat="1" ht="18.75" customHeight="1" spans="1:22">
      <c r="A51" s="9">
        <v>44</v>
      </c>
      <c r="B51" s="9"/>
      <c r="C51" s="10" t="s">
        <v>166</v>
      </c>
      <c r="D51" s="10" t="s">
        <v>33</v>
      </c>
      <c r="E51" s="10" t="s">
        <v>167</v>
      </c>
      <c r="F51" s="9" t="s">
        <v>168</v>
      </c>
      <c r="G51" s="11" t="s">
        <v>36</v>
      </c>
      <c r="H51" s="9">
        <v>4253</v>
      </c>
      <c r="I51" s="9">
        <v>7089</v>
      </c>
      <c r="J51" s="9">
        <v>680.48</v>
      </c>
      <c r="K51" s="9"/>
      <c r="L51" s="9"/>
      <c r="M51" s="9">
        <v>680.48</v>
      </c>
      <c r="N51" s="9"/>
      <c r="O51" s="9"/>
      <c r="P51" s="9"/>
      <c r="Q51" s="9"/>
      <c r="R51" s="25">
        <v>1</v>
      </c>
      <c r="S51" s="9">
        <v>680.48</v>
      </c>
      <c r="T51" s="27">
        <v>45108</v>
      </c>
      <c r="U51" s="26">
        <v>45108</v>
      </c>
      <c r="V51" s="9">
        <f>DATEDIF(T51,U51,"M")+1</f>
        <v>1</v>
      </c>
    </row>
    <row r="52" s="1" customFormat="1" ht="18.75" customHeight="1" spans="1:22">
      <c r="A52" s="9">
        <v>45</v>
      </c>
      <c r="B52" s="12" t="s">
        <v>169</v>
      </c>
      <c r="C52" s="13" t="s">
        <v>170</v>
      </c>
      <c r="D52" s="14" t="s">
        <v>59</v>
      </c>
      <c r="E52" s="14" t="s">
        <v>171</v>
      </c>
      <c r="F52" s="9" t="s">
        <v>172</v>
      </c>
      <c r="G52" s="14" t="s">
        <v>36</v>
      </c>
      <c r="H52" s="13">
        <v>4253</v>
      </c>
      <c r="I52" s="9"/>
      <c r="J52" s="24">
        <f t="shared" ref="J52:J59" si="9">ROUND(H52*16%,2)</f>
        <v>680.48</v>
      </c>
      <c r="K52" s="9"/>
      <c r="L52" s="9"/>
      <c r="M52" s="9">
        <f t="shared" ref="M52:M62" si="10">J52+K52+L52</f>
        <v>680.48</v>
      </c>
      <c r="N52" s="24"/>
      <c r="O52" s="9"/>
      <c r="P52" s="9"/>
      <c r="Q52" s="9"/>
      <c r="R52" s="28">
        <v>1</v>
      </c>
      <c r="S52" s="9">
        <f t="shared" ref="S52:S62" si="11">M52+Q52</f>
        <v>680.48</v>
      </c>
      <c r="T52" s="26">
        <v>44409</v>
      </c>
      <c r="U52" s="26">
        <v>45108</v>
      </c>
      <c r="V52" s="9">
        <f t="shared" ref="V52:V62" si="12">DATEDIF(T52,U52,"M")+1</f>
        <v>24</v>
      </c>
    </row>
    <row r="53" s="1" customFormat="1" ht="18.75" customHeight="1" spans="1:22">
      <c r="A53" s="9">
        <v>46</v>
      </c>
      <c r="B53" s="12"/>
      <c r="C53" s="13" t="s">
        <v>173</v>
      </c>
      <c r="D53" s="14" t="s">
        <v>59</v>
      </c>
      <c r="E53" s="14" t="s">
        <v>174</v>
      </c>
      <c r="F53" s="9" t="s">
        <v>175</v>
      </c>
      <c r="G53" s="14" t="s">
        <v>36</v>
      </c>
      <c r="H53" s="13">
        <v>6495</v>
      </c>
      <c r="I53" s="9"/>
      <c r="J53" s="24">
        <f>ROUND(H53*16%,2)</f>
        <v>1039.2</v>
      </c>
      <c r="K53" s="9"/>
      <c r="L53" s="9"/>
      <c r="M53" s="9">
        <f>J53+K53+L53</f>
        <v>1039.2</v>
      </c>
      <c r="N53" s="24"/>
      <c r="O53" s="9"/>
      <c r="P53" s="9"/>
      <c r="Q53" s="9"/>
      <c r="R53" s="28">
        <v>1</v>
      </c>
      <c r="S53" s="9">
        <f>M53+Q53</f>
        <v>1039.2</v>
      </c>
      <c r="T53" s="26">
        <v>44409</v>
      </c>
      <c r="U53" s="26">
        <v>45108</v>
      </c>
      <c r="V53" s="9">
        <f>DATEDIF(T53,U53,"M")+1</f>
        <v>24</v>
      </c>
    </row>
    <row r="54" s="1" customFormat="1" ht="18.75" customHeight="1" spans="1:22">
      <c r="A54" s="9">
        <v>47</v>
      </c>
      <c r="B54" s="12"/>
      <c r="C54" s="13" t="s">
        <v>176</v>
      </c>
      <c r="D54" s="15" t="s">
        <v>59</v>
      </c>
      <c r="E54" s="14" t="s">
        <v>177</v>
      </c>
      <c r="F54" s="9" t="s">
        <v>178</v>
      </c>
      <c r="G54" s="14" t="s">
        <v>36</v>
      </c>
      <c r="H54" s="13">
        <v>4253</v>
      </c>
      <c r="I54" s="9"/>
      <c r="J54" s="24">
        <f>ROUND(H54*16%,2)</f>
        <v>680.48</v>
      </c>
      <c r="K54" s="9"/>
      <c r="L54" s="9"/>
      <c r="M54" s="9">
        <f>J54+K54+L54</f>
        <v>680.48</v>
      </c>
      <c r="N54" s="24"/>
      <c r="O54" s="9"/>
      <c r="P54" s="9"/>
      <c r="Q54" s="9"/>
      <c r="R54" s="28">
        <v>1</v>
      </c>
      <c r="S54" s="9">
        <f>M54+Q54</f>
        <v>680.48</v>
      </c>
      <c r="T54" s="26">
        <v>44409</v>
      </c>
      <c r="U54" s="26">
        <v>45108</v>
      </c>
      <c r="V54" s="9">
        <f>DATEDIF(T54,U54,"M")+1</f>
        <v>24</v>
      </c>
    </row>
    <row r="55" s="2" customFormat="1" ht="18.75" customHeight="1" spans="1:22">
      <c r="A55" s="9">
        <v>48</v>
      </c>
      <c r="B55" s="12"/>
      <c r="C55" s="13" t="s">
        <v>179</v>
      </c>
      <c r="D55" s="15" t="s">
        <v>59</v>
      </c>
      <c r="E55" s="14" t="s">
        <v>180</v>
      </c>
      <c r="F55" s="9" t="s">
        <v>181</v>
      </c>
      <c r="G55" s="14" t="s">
        <v>36</v>
      </c>
      <c r="H55" s="13">
        <v>6738</v>
      </c>
      <c r="I55" s="9"/>
      <c r="J55" s="24">
        <f>ROUND(H55*16%,2)</f>
        <v>1078.08</v>
      </c>
      <c r="K55" s="9"/>
      <c r="L55" s="9"/>
      <c r="M55" s="9">
        <f>J55+K55+L55</f>
        <v>1078.08</v>
      </c>
      <c r="N55" s="24"/>
      <c r="O55" s="9"/>
      <c r="P55" s="9"/>
      <c r="Q55" s="9"/>
      <c r="R55" s="28">
        <v>1</v>
      </c>
      <c r="S55" s="9">
        <f>M55+Q55</f>
        <v>1078.08</v>
      </c>
      <c r="T55" s="26">
        <v>44409</v>
      </c>
      <c r="U55" s="26">
        <v>45108</v>
      </c>
      <c r="V55" s="9">
        <f>DATEDIF(T55,U55,"M")+1</f>
        <v>24</v>
      </c>
    </row>
    <row r="56" s="2" customFormat="1" ht="18.75" customHeight="1" spans="1:22">
      <c r="A56" s="9">
        <v>49</v>
      </c>
      <c r="B56" s="12"/>
      <c r="C56" s="13" t="s">
        <v>182</v>
      </c>
      <c r="D56" s="15" t="s">
        <v>33</v>
      </c>
      <c r="E56" s="14" t="s">
        <v>183</v>
      </c>
      <c r="F56" s="9" t="s">
        <v>184</v>
      </c>
      <c r="G56" s="14" t="s">
        <v>36</v>
      </c>
      <c r="H56" s="13">
        <v>5906</v>
      </c>
      <c r="I56" s="9"/>
      <c r="J56" s="24">
        <f>ROUND(H56*16%,2)</f>
        <v>944.96</v>
      </c>
      <c r="K56" s="9"/>
      <c r="L56" s="9"/>
      <c r="M56" s="9">
        <f>J56+K56+L56</f>
        <v>944.96</v>
      </c>
      <c r="N56" s="24"/>
      <c r="O56" s="9"/>
      <c r="P56" s="9"/>
      <c r="Q56" s="9"/>
      <c r="R56" s="28">
        <v>1</v>
      </c>
      <c r="S56" s="9">
        <f>M56+Q56</f>
        <v>944.96</v>
      </c>
      <c r="T56" s="26">
        <v>44409</v>
      </c>
      <c r="U56" s="26">
        <v>45108</v>
      </c>
      <c r="V56" s="9">
        <f>DATEDIF(T56,U56,"M")+1</f>
        <v>24</v>
      </c>
    </row>
    <row r="57" s="2" customFormat="1" ht="18.75" customHeight="1" spans="1:22">
      <c r="A57" s="9">
        <v>50</v>
      </c>
      <c r="B57" s="12"/>
      <c r="C57" s="13" t="s">
        <v>185</v>
      </c>
      <c r="D57" s="13" t="s">
        <v>33</v>
      </c>
      <c r="E57" s="13" t="s">
        <v>186</v>
      </c>
      <c r="F57" s="9" t="s">
        <v>187</v>
      </c>
      <c r="G57" s="14" t="s">
        <v>36</v>
      </c>
      <c r="H57" s="13">
        <v>6474</v>
      </c>
      <c r="I57" s="9"/>
      <c r="J57" s="24">
        <f>ROUND(H57*16%,2)</f>
        <v>1035.84</v>
      </c>
      <c r="K57" s="9"/>
      <c r="L57" s="9"/>
      <c r="M57" s="9">
        <f>J57+K57+L57</f>
        <v>1035.84</v>
      </c>
      <c r="N57" s="24"/>
      <c r="O57" s="9"/>
      <c r="P57" s="9"/>
      <c r="Q57" s="9"/>
      <c r="R57" s="29">
        <v>1</v>
      </c>
      <c r="S57" s="9">
        <f>M57+Q57</f>
        <v>1035.84</v>
      </c>
      <c r="T57" s="26">
        <v>44409</v>
      </c>
      <c r="U57" s="26">
        <v>45108</v>
      </c>
      <c r="V57" s="9">
        <f>DATEDIF(T57,U57,"M")+1</f>
        <v>24</v>
      </c>
    </row>
    <row r="58" s="2" customFormat="1" ht="18.75" customHeight="1" spans="1:22">
      <c r="A58" s="9">
        <v>51</v>
      </c>
      <c r="B58" s="12"/>
      <c r="C58" s="13" t="s">
        <v>188</v>
      </c>
      <c r="D58" s="13" t="s">
        <v>33</v>
      </c>
      <c r="E58" s="13" t="s">
        <v>189</v>
      </c>
      <c r="F58" s="9" t="s">
        <v>190</v>
      </c>
      <c r="G58" s="14" t="s">
        <v>36</v>
      </c>
      <c r="H58" s="13">
        <v>4253</v>
      </c>
      <c r="I58" s="9"/>
      <c r="J58" s="24">
        <f>ROUND(H58*16%,2)</f>
        <v>680.48</v>
      </c>
      <c r="K58" s="9"/>
      <c r="L58" s="9"/>
      <c r="M58" s="9">
        <f>J58+K58+L58</f>
        <v>680.48</v>
      </c>
      <c r="N58" s="24"/>
      <c r="O58" s="9"/>
      <c r="P58" s="9"/>
      <c r="Q58" s="9"/>
      <c r="R58" s="29">
        <v>1</v>
      </c>
      <c r="S58" s="9">
        <f>M58+Q58</f>
        <v>680.48</v>
      </c>
      <c r="T58" s="26">
        <v>44409</v>
      </c>
      <c r="U58" s="26">
        <v>45108</v>
      </c>
      <c r="V58" s="9">
        <f>DATEDIF(T58,U58,"M")+1</f>
        <v>24</v>
      </c>
    </row>
    <row r="59" s="2" customFormat="1" ht="18.75" customHeight="1" spans="1:22">
      <c r="A59" s="9">
        <v>52</v>
      </c>
      <c r="B59" s="12"/>
      <c r="C59" s="13" t="s">
        <v>191</v>
      </c>
      <c r="D59" s="13" t="s">
        <v>33</v>
      </c>
      <c r="E59" s="13" t="s">
        <v>192</v>
      </c>
      <c r="F59" s="9" t="s">
        <v>193</v>
      </c>
      <c r="G59" s="14" t="s">
        <v>36</v>
      </c>
      <c r="H59" s="13">
        <v>4253</v>
      </c>
      <c r="I59" s="9"/>
      <c r="J59" s="24">
        <f>ROUND(H59*16%,2)</f>
        <v>680.48</v>
      </c>
      <c r="K59" s="9"/>
      <c r="L59" s="9"/>
      <c r="M59" s="9">
        <f>J59+K59+L59</f>
        <v>680.48</v>
      </c>
      <c r="N59" s="24"/>
      <c r="O59" s="9"/>
      <c r="P59" s="9"/>
      <c r="Q59" s="9"/>
      <c r="R59" s="29">
        <v>1</v>
      </c>
      <c r="S59" s="9">
        <f>M59+Q59</f>
        <v>680.48</v>
      </c>
      <c r="T59" s="26">
        <v>44409</v>
      </c>
      <c r="U59" s="26">
        <v>45108</v>
      </c>
      <c r="V59" s="9">
        <f>DATEDIF(T59,U59,"M")+1</f>
        <v>24</v>
      </c>
    </row>
    <row r="60" s="2" customFormat="1" ht="18.75" customHeight="1" spans="1:22">
      <c r="A60" s="9">
        <v>53</v>
      </c>
      <c r="B60" s="12"/>
      <c r="C60" s="16" t="s">
        <v>194</v>
      </c>
      <c r="D60" s="16" t="s">
        <v>59</v>
      </c>
      <c r="E60" s="17" t="s">
        <v>195</v>
      </c>
      <c r="F60" s="9" t="s">
        <v>196</v>
      </c>
      <c r="G60" s="14" t="s">
        <v>36</v>
      </c>
      <c r="H60" s="18">
        <v>4800</v>
      </c>
      <c r="I60" s="9"/>
      <c r="J60" s="18">
        <f>H60*16%</f>
        <v>768</v>
      </c>
      <c r="K60" s="9"/>
      <c r="L60" s="9"/>
      <c r="M60" s="9">
        <f>J60+K60+L60</f>
        <v>768</v>
      </c>
      <c r="N60" s="24"/>
      <c r="O60" s="9"/>
      <c r="P60" s="9"/>
      <c r="Q60" s="9"/>
      <c r="R60" s="28">
        <v>1</v>
      </c>
      <c r="S60" s="9">
        <f>M60+Q60</f>
        <v>768</v>
      </c>
      <c r="T60" s="26">
        <v>44713</v>
      </c>
      <c r="U60" s="26">
        <v>45108</v>
      </c>
      <c r="V60" s="9">
        <f>DATEDIF(T60,U60,"M")+1</f>
        <v>14</v>
      </c>
    </row>
    <row r="61" s="2" customFormat="1" ht="18.75" customHeight="1" spans="1:22">
      <c r="A61" s="9">
        <v>54</v>
      </c>
      <c r="B61" s="12"/>
      <c r="C61" s="16" t="s">
        <v>197</v>
      </c>
      <c r="D61" s="16" t="s">
        <v>33</v>
      </c>
      <c r="E61" s="17" t="s">
        <v>198</v>
      </c>
      <c r="F61" s="9" t="s">
        <v>199</v>
      </c>
      <c r="G61" s="14" t="s">
        <v>36</v>
      </c>
      <c r="H61" s="18">
        <v>4382</v>
      </c>
      <c r="I61" s="9"/>
      <c r="J61" s="18">
        <f>H61*16%</f>
        <v>701.12</v>
      </c>
      <c r="K61" s="9"/>
      <c r="L61" s="9"/>
      <c r="M61" s="9">
        <f>J61+K61+L61</f>
        <v>701.12</v>
      </c>
      <c r="N61" s="24"/>
      <c r="O61" s="9"/>
      <c r="P61" s="9"/>
      <c r="Q61" s="9"/>
      <c r="R61" s="28">
        <v>1</v>
      </c>
      <c r="S61" s="9">
        <f>M61+Q61</f>
        <v>701.12</v>
      </c>
      <c r="T61" s="26">
        <v>44896</v>
      </c>
      <c r="U61" s="26">
        <v>45108</v>
      </c>
      <c r="V61" s="9">
        <f>DATEDIF(T61,U61,"M")+1</f>
        <v>8</v>
      </c>
    </row>
    <row r="62" s="2" customFormat="1" ht="18.75" customHeight="1" spans="1:22">
      <c r="A62" s="9">
        <v>55</v>
      </c>
      <c r="B62" s="12"/>
      <c r="C62" s="13" t="s">
        <v>200</v>
      </c>
      <c r="D62" s="15" t="s">
        <v>59</v>
      </c>
      <c r="E62" s="14" t="s">
        <v>201</v>
      </c>
      <c r="F62" s="9" t="s">
        <v>202</v>
      </c>
      <c r="G62" s="14" t="s">
        <v>36</v>
      </c>
      <c r="H62" s="13">
        <v>7089</v>
      </c>
      <c r="I62" s="9"/>
      <c r="J62" s="24">
        <f>ROUND(H62*16%,2)</f>
        <v>1134.24</v>
      </c>
      <c r="K62" s="9"/>
      <c r="L62" s="9"/>
      <c r="M62" s="9">
        <f>J62+K62+L62</f>
        <v>1134.24</v>
      </c>
      <c r="N62" s="24"/>
      <c r="O62" s="9"/>
      <c r="P62" s="9"/>
      <c r="Q62" s="9"/>
      <c r="R62" s="28">
        <v>1</v>
      </c>
      <c r="S62" s="9">
        <f>M62+Q62</f>
        <v>1134.24</v>
      </c>
      <c r="T62" s="26">
        <v>44986</v>
      </c>
      <c r="U62" s="26">
        <v>45108</v>
      </c>
      <c r="V62" s="9">
        <f t="shared" ref="V62:V79" si="13">DATEDIF(T62,U62,"M")+1</f>
        <v>5</v>
      </c>
    </row>
    <row r="63" s="2" customFormat="1" ht="18.75" customHeight="1" spans="1:22">
      <c r="A63" s="9">
        <v>56</v>
      </c>
      <c r="B63" s="9" t="s">
        <v>203</v>
      </c>
      <c r="C63" s="9" t="s">
        <v>204</v>
      </c>
      <c r="D63" s="9" t="s">
        <v>33</v>
      </c>
      <c r="E63" s="19" t="s">
        <v>205</v>
      </c>
      <c r="F63" s="20" t="s">
        <v>206</v>
      </c>
      <c r="G63" s="9" t="s">
        <v>36</v>
      </c>
      <c r="H63" s="9">
        <v>8500</v>
      </c>
      <c r="I63" s="9">
        <v>8500</v>
      </c>
      <c r="J63" s="9">
        <v>1134.24</v>
      </c>
      <c r="K63" s="9"/>
      <c r="L63" s="9"/>
      <c r="M63" s="9">
        <f t="shared" ref="M63:M77" si="14">J63</f>
        <v>1134.24</v>
      </c>
      <c r="N63" s="9"/>
      <c r="O63" s="9"/>
      <c r="P63" s="9"/>
      <c r="Q63" s="9"/>
      <c r="R63" s="25">
        <v>0.5</v>
      </c>
      <c r="S63" s="9">
        <f t="shared" ref="S63:S75" si="15">M63</f>
        <v>1134.24</v>
      </c>
      <c r="T63" s="26">
        <v>44743</v>
      </c>
      <c r="U63" s="26">
        <v>45108</v>
      </c>
      <c r="V63" s="9">
        <f>DATEDIF(T63,U63,"M")+1</f>
        <v>13</v>
      </c>
    </row>
    <row r="64" s="2" customFormat="1" ht="18.75" customHeight="1" spans="1:22">
      <c r="A64" s="9">
        <v>57</v>
      </c>
      <c r="B64" s="9"/>
      <c r="C64" s="9" t="s">
        <v>207</v>
      </c>
      <c r="D64" s="9" t="s">
        <v>59</v>
      </c>
      <c r="E64" s="21" t="s">
        <v>208</v>
      </c>
      <c r="F64" s="21" t="s">
        <v>209</v>
      </c>
      <c r="G64" s="9" t="s">
        <v>36</v>
      </c>
      <c r="H64" s="9">
        <v>5033</v>
      </c>
      <c r="I64" s="9">
        <v>7089</v>
      </c>
      <c r="J64" s="9">
        <v>805.28</v>
      </c>
      <c r="K64" s="9"/>
      <c r="L64" s="9"/>
      <c r="M64" s="9">
        <f>J64</f>
        <v>805.28</v>
      </c>
      <c r="N64" s="9"/>
      <c r="O64" s="9"/>
      <c r="P64" s="9"/>
      <c r="Q64" s="9"/>
      <c r="R64" s="25">
        <v>0.5</v>
      </c>
      <c r="S64" s="9">
        <f>M64</f>
        <v>805.28</v>
      </c>
      <c r="T64" s="26">
        <v>44927</v>
      </c>
      <c r="U64" s="26">
        <v>45108</v>
      </c>
      <c r="V64" s="9">
        <f>DATEDIF(T64,U64,"M")+1</f>
        <v>7</v>
      </c>
    </row>
    <row r="65" s="2" customFormat="1" ht="18.75" customHeight="1" spans="1:22">
      <c r="A65" s="9">
        <v>58</v>
      </c>
      <c r="B65" s="9"/>
      <c r="C65" s="9" t="s">
        <v>210</v>
      </c>
      <c r="D65" s="9" t="s">
        <v>59</v>
      </c>
      <c r="E65" s="16" t="s">
        <v>211</v>
      </c>
      <c r="F65" s="16" t="s">
        <v>212</v>
      </c>
      <c r="G65" s="9" t="s">
        <v>36</v>
      </c>
      <c r="H65" s="9">
        <v>5633</v>
      </c>
      <c r="I65" s="9">
        <v>7089</v>
      </c>
      <c r="J65" s="9">
        <v>901.28</v>
      </c>
      <c r="K65" s="9"/>
      <c r="L65" s="9"/>
      <c r="M65" s="9">
        <f>J65</f>
        <v>901.28</v>
      </c>
      <c r="N65" s="9"/>
      <c r="O65" s="9"/>
      <c r="P65" s="9"/>
      <c r="Q65" s="9"/>
      <c r="R65" s="25">
        <v>0.5</v>
      </c>
      <c r="S65" s="9">
        <f>M65</f>
        <v>901.28</v>
      </c>
      <c r="T65" s="26">
        <v>44927</v>
      </c>
      <c r="U65" s="26">
        <v>45108</v>
      </c>
      <c r="V65" s="9">
        <f>DATEDIF(T65,U65,"M")+1</f>
        <v>7</v>
      </c>
    </row>
    <row r="66" s="2" customFormat="1" ht="18.75" customHeight="1" spans="1:22">
      <c r="A66" s="9">
        <v>59</v>
      </c>
      <c r="B66" s="9"/>
      <c r="C66" s="9" t="s">
        <v>213</v>
      </c>
      <c r="D66" s="9" t="s">
        <v>33</v>
      </c>
      <c r="E66" s="30" t="s">
        <v>214</v>
      </c>
      <c r="F66" s="31" t="s">
        <v>215</v>
      </c>
      <c r="G66" s="9" t="s">
        <v>36</v>
      </c>
      <c r="H66" s="9">
        <v>6300</v>
      </c>
      <c r="I66" s="9">
        <v>7089</v>
      </c>
      <c r="J66" s="9">
        <v>1008</v>
      </c>
      <c r="K66" s="9"/>
      <c r="L66" s="9"/>
      <c r="M66" s="9">
        <f>J66</f>
        <v>1008</v>
      </c>
      <c r="N66" s="9"/>
      <c r="O66" s="9"/>
      <c r="P66" s="9"/>
      <c r="Q66" s="9"/>
      <c r="R66" s="25">
        <v>0.5</v>
      </c>
      <c r="S66" s="9">
        <f>M66</f>
        <v>1008</v>
      </c>
      <c r="T66" s="26">
        <v>44927</v>
      </c>
      <c r="U66" s="26">
        <v>45108</v>
      </c>
      <c r="V66" s="9">
        <f>DATEDIF(T66,U66,"M")+1</f>
        <v>7</v>
      </c>
    </row>
    <row r="67" s="2" customFormat="1" ht="18.75" customHeight="1" spans="1:22">
      <c r="A67" s="9">
        <v>60</v>
      </c>
      <c r="B67" s="9"/>
      <c r="C67" s="9" t="s">
        <v>216</v>
      </c>
      <c r="D67" s="9" t="s">
        <v>59</v>
      </c>
      <c r="E67" s="21" t="s">
        <v>217</v>
      </c>
      <c r="F67" s="10" t="s">
        <v>218</v>
      </c>
      <c r="G67" s="9" t="s">
        <v>36</v>
      </c>
      <c r="H67" s="9">
        <v>7750</v>
      </c>
      <c r="I67" s="9">
        <v>7750</v>
      </c>
      <c r="J67" s="9">
        <v>1134.24</v>
      </c>
      <c r="K67" s="9"/>
      <c r="L67" s="9"/>
      <c r="M67" s="9">
        <f>J67</f>
        <v>1134.24</v>
      </c>
      <c r="N67" s="9"/>
      <c r="O67" s="9"/>
      <c r="P67" s="9"/>
      <c r="Q67" s="9"/>
      <c r="R67" s="25">
        <v>0.5</v>
      </c>
      <c r="S67" s="9">
        <f>M67</f>
        <v>1134.24</v>
      </c>
      <c r="T67" s="26">
        <v>44958</v>
      </c>
      <c r="U67" s="26">
        <v>45108</v>
      </c>
      <c r="V67" s="9">
        <f>DATEDIF(T67,U67,"M")+1</f>
        <v>6</v>
      </c>
    </row>
    <row r="68" s="3" customFormat="1" ht="18.75" customHeight="1" spans="1:22">
      <c r="A68" s="9">
        <v>61</v>
      </c>
      <c r="B68" s="9"/>
      <c r="C68" s="9" t="s">
        <v>219</v>
      </c>
      <c r="D68" s="9" t="s">
        <v>33</v>
      </c>
      <c r="E68" s="19" t="s">
        <v>220</v>
      </c>
      <c r="F68" s="21" t="s">
        <v>221</v>
      </c>
      <c r="G68" s="9" t="s">
        <v>36</v>
      </c>
      <c r="H68" s="9">
        <v>10000</v>
      </c>
      <c r="I68" s="9">
        <v>10000</v>
      </c>
      <c r="J68" s="9">
        <v>1134.24</v>
      </c>
      <c r="K68" s="9"/>
      <c r="L68" s="9"/>
      <c r="M68" s="9">
        <f>J68</f>
        <v>1134.24</v>
      </c>
      <c r="N68" s="9"/>
      <c r="O68" s="9"/>
      <c r="P68" s="9"/>
      <c r="Q68" s="9"/>
      <c r="R68" s="25">
        <v>0.5</v>
      </c>
      <c r="S68" s="9">
        <f>M68</f>
        <v>1134.24</v>
      </c>
      <c r="T68" s="26">
        <v>44986</v>
      </c>
      <c r="U68" s="26">
        <v>45108</v>
      </c>
      <c r="V68" s="9">
        <f>DATEDIF(T68,U68,"M")+1</f>
        <v>5</v>
      </c>
    </row>
    <row r="69" s="3" customFormat="1" ht="18.75" customHeight="1" spans="1:22">
      <c r="A69" s="9">
        <v>62</v>
      </c>
      <c r="B69" s="9"/>
      <c r="C69" s="9" t="s">
        <v>222</v>
      </c>
      <c r="D69" s="9" t="s">
        <v>33</v>
      </c>
      <c r="E69" s="21" t="s">
        <v>223</v>
      </c>
      <c r="F69" s="21" t="s">
        <v>224</v>
      </c>
      <c r="G69" s="9" t="s">
        <v>36</v>
      </c>
      <c r="H69" s="9">
        <v>5220</v>
      </c>
      <c r="I69" s="9">
        <v>7089</v>
      </c>
      <c r="J69" s="9">
        <v>835.2</v>
      </c>
      <c r="K69" s="9"/>
      <c r="L69" s="9"/>
      <c r="M69" s="9">
        <f>J69</f>
        <v>835.2</v>
      </c>
      <c r="N69" s="9"/>
      <c r="O69" s="9"/>
      <c r="P69" s="9"/>
      <c r="Q69" s="9"/>
      <c r="R69" s="25">
        <v>0.5</v>
      </c>
      <c r="S69" s="9">
        <f>M69</f>
        <v>835.2</v>
      </c>
      <c r="T69" s="26">
        <v>44896</v>
      </c>
      <c r="U69" s="26">
        <v>45108</v>
      </c>
      <c r="V69" s="9">
        <f>DATEDIF(T69,U69,"M")+1</f>
        <v>8</v>
      </c>
    </row>
    <row r="70" s="3" customFormat="1" ht="18.75" customHeight="1" spans="1:22">
      <c r="A70" s="9">
        <v>63</v>
      </c>
      <c r="B70" s="9"/>
      <c r="C70" s="9" t="s">
        <v>225</v>
      </c>
      <c r="D70" s="9" t="s">
        <v>59</v>
      </c>
      <c r="E70" s="21" t="s">
        <v>226</v>
      </c>
      <c r="F70" s="21" t="s">
        <v>227</v>
      </c>
      <c r="G70" s="9" t="s">
        <v>36</v>
      </c>
      <c r="H70" s="9">
        <v>7050</v>
      </c>
      <c r="I70" s="9">
        <v>7050</v>
      </c>
      <c r="J70" s="9">
        <v>1128</v>
      </c>
      <c r="K70" s="9"/>
      <c r="L70" s="9"/>
      <c r="M70" s="9">
        <f>J70</f>
        <v>1128</v>
      </c>
      <c r="N70" s="9"/>
      <c r="O70" s="9"/>
      <c r="P70" s="9"/>
      <c r="Q70" s="9"/>
      <c r="R70" s="25">
        <v>0.5</v>
      </c>
      <c r="S70" s="9">
        <f>M70</f>
        <v>1128</v>
      </c>
      <c r="T70" s="26">
        <v>44986</v>
      </c>
      <c r="U70" s="26">
        <v>45108</v>
      </c>
      <c r="V70" s="9">
        <f>DATEDIF(T70,U70,"M")+1</f>
        <v>5</v>
      </c>
    </row>
    <row r="71" s="3" customFormat="1" ht="18.75" customHeight="1" spans="1:22">
      <c r="A71" s="9">
        <v>64</v>
      </c>
      <c r="B71" s="9"/>
      <c r="C71" s="9" t="s">
        <v>228</v>
      </c>
      <c r="D71" s="9" t="s">
        <v>33</v>
      </c>
      <c r="E71" s="16" t="s">
        <v>229</v>
      </c>
      <c r="F71" s="16" t="s">
        <v>230</v>
      </c>
      <c r="G71" s="9" t="s">
        <v>36</v>
      </c>
      <c r="H71" s="9">
        <v>6200</v>
      </c>
      <c r="I71" s="9">
        <v>7089</v>
      </c>
      <c r="J71" s="9">
        <v>992</v>
      </c>
      <c r="K71" s="9"/>
      <c r="L71" s="9"/>
      <c r="M71" s="9">
        <f>J71</f>
        <v>992</v>
      </c>
      <c r="N71" s="9"/>
      <c r="O71" s="9"/>
      <c r="P71" s="9"/>
      <c r="Q71" s="9"/>
      <c r="R71" s="25">
        <v>0.5</v>
      </c>
      <c r="S71" s="9">
        <f>M71</f>
        <v>992</v>
      </c>
      <c r="T71" s="26">
        <v>45017</v>
      </c>
      <c r="U71" s="26">
        <v>45108</v>
      </c>
      <c r="V71" s="9">
        <f>DATEDIF(T71,U71,"M")+1</f>
        <v>4</v>
      </c>
    </row>
    <row r="72" s="3" customFormat="1" ht="18.75" customHeight="1" spans="1:22">
      <c r="A72" s="9">
        <v>65</v>
      </c>
      <c r="B72" s="9"/>
      <c r="C72" s="9" t="s">
        <v>231</v>
      </c>
      <c r="D72" s="9" t="s">
        <v>59</v>
      </c>
      <c r="E72" s="32" t="s">
        <v>232</v>
      </c>
      <c r="F72" s="32" t="s">
        <v>233</v>
      </c>
      <c r="G72" s="9" t="s">
        <v>36</v>
      </c>
      <c r="H72" s="9">
        <v>6200</v>
      </c>
      <c r="I72" s="9">
        <v>7089</v>
      </c>
      <c r="J72" s="9">
        <v>992</v>
      </c>
      <c r="K72" s="9"/>
      <c r="L72" s="9"/>
      <c r="M72" s="9">
        <f>J72</f>
        <v>992</v>
      </c>
      <c r="N72" s="9"/>
      <c r="O72" s="9"/>
      <c r="P72" s="9"/>
      <c r="Q72" s="9"/>
      <c r="R72" s="25">
        <v>0.5</v>
      </c>
      <c r="S72" s="9">
        <f>M72</f>
        <v>992</v>
      </c>
      <c r="T72" s="26">
        <v>45017</v>
      </c>
      <c r="U72" s="26">
        <v>45108</v>
      </c>
      <c r="V72" s="9">
        <f>DATEDIF(T72,U72,"M")+1</f>
        <v>4</v>
      </c>
    </row>
    <row r="73" s="3" customFormat="1" ht="18.75" customHeight="1" spans="1:22">
      <c r="A73" s="9">
        <v>66</v>
      </c>
      <c r="B73" s="9"/>
      <c r="C73" s="9" t="s">
        <v>234</v>
      </c>
      <c r="D73" s="9" t="s">
        <v>33</v>
      </c>
      <c r="E73" s="16" t="s">
        <v>235</v>
      </c>
      <c r="F73" s="16" t="s">
        <v>236</v>
      </c>
      <c r="G73" s="9" t="s">
        <v>36</v>
      </c>
      <c r="H73" s="9">
        <v>5033</v>
      </c>
      <c r="I73" s="9">
        <v>7089</v>
      </c>
      <c r="J73" s="9">
        <v>805.28</v>
      </c>
      <c r="K73" s="9"/>
      <c r="L73" s="9"/>
      <c r="M73" s="9">
        <f>J73</f>
        <v>805.28</v>
      </c>
      <c r="N73" s="9"/>
      <c r="O73" s="9"/>
      <c r="P73" s="9"/>
      <c r="Q73" s="9"/>
      <c r="R73" s="25">
        <v>0.5</v>
      </c>
      <c r="S73" s="9">
        <f>M73</f>
        <v>805.28</v>
      </c>
      <c r="T73" s="26">
        <v>45017</v>
      </c>
      <c r="U73" s="26">
        <v>45108</v>
      </c>
      <c r="V73" s="9">
        <f>DATEDIF(T73,U73,"M")+1</f>
        <v>4</v>
      </c>
    </row>
    <row r="74" s="3" customFormat="1" ht="18.75" customHeight="1" spans="1:22">
      <c r="A74" s="9">
        <v>67</v>
      </c>
      <c r="B74" s="9"/>
      <c r="C74" s="9" t="s">
        <v>237</v>
      </c>
      <c r="D74" s="9" t="s">
        <v>59</v>
      </c>
      <c r="E74" s="21" t="s">
        <v>238</v>
      </c>
      <c r="F74" s="21" t="s">
        <v>239</v>
      </c>
      <c r="G74" s="9" t="s">
        <v>36</v>
      </c>
      <c r="H74" s="9">
        <v>10333</v>
      </c>
      <c r="I74" s="9">
        <v>10333</v>
      </c>
      <c r="J74" s="9">
        <v>1134.24</v>
      </c>
      <c r="K74" s="9"/>
      <c r="L74" s="9"/>
      <c r="M74" s="9">
        <f>J74</f>
        <v>1134.24</v>
      </c>
      <c r="N74" s="9"/>
      <c r="O74" s="9"/>
      <c r="P74" s="9"/>
      <c r="Q74" s="9"/>
      <c r="R74" s="25">
        <v>0.5</v>
      </c>
      <c r="S74" s="9">
        <f>M74</f>
        <v>1134.24</v>
      </c>
      <c r="T74" s="26">
        <v>45017</v>
      </c>
      <c r="U74" s="26">
        <v>45108</v>
      </c>
      <c r="V74" s="9">
        <f>DATEDIF(T74,U74,"M")+1</f>
        <v>4</v>
      </c>
    </row>
    <row r="75" s="3" customFormat="1" ht="18.75" customHeight="1" spans="1:22">
      <c r="A75" s="9">
        <v>68</v>
      </c>
      <c r="B75" s="9"/>
      <c r="C75" s="9" t="s">
        <v>240</v>
      </c>
      <c r="D75" s="9" t="s">
        <v>33</v>
      </c>
      <c r="E75" s="21" t="s">
        <v>241</v>
      </c>
      <c r="F75" s="21" t="s">
        <v>242</v>
      </c>
      <c r="G75" s="9" t="s">
        <v>36</v>
      </c>
      <c r="H75" s="9">
        <v>8333</v>
      </c>
      <c r="I75" s="9">
        <v>8333</v>
      </c>
      <c r="J75" s="9">
        <v>1134.24</v>
      </c>
      <c r="K75" s="9"/>
      <c r="L75" s="9"/>
      <c r="M75" s="9">
        <f>J75</f>
        <v>1134.24</v>
      </c>
      <c r="N75" s="9"/>
      <c r="O75" s="9"/>
      <c r="P75" s="9"/>
      <c r="Q75" s="9"/>
      <c r="R75" s="25">
        <v>0.5</v>
      </c>
      <c r="S75" s="9">
        <f>M75</f>
        <v>1134.24</v>
      </c>
      <c r="T75" s="26">
        <v>45047</v>
      </c>
      <c r="U75" s="26">
        <v>45108</v>
      </c>
      <c r="V75" s="9">
        <f>DATEDIF(T75,U75,"M")+1</f>
        <v>3</v>
      </c>
    </row>
    <row r="76" s="3" customFormat="1" ht="18.75" customHeight="1" spans="1:22">
      <c r="A76" s="9">
        <v>69</v>
      </c>
      <c r="B76" s="9"/>
      <c r="C76" s="9" t="s">
        <v>243</v>
      </c>
      <c r="D76" s="9" t="s">
        <v>59</v>
      </c>
      <c r="E76" s="21" t="s">
        <v>244</v>
      </c>
      <c r="F76" s="21" t="s">
        <v>245</v>
      </c>
      <c r="G76" s="9" t="s">
        <v>36</v>
      </c>
      <c r="H76" s="9">
        <v>9250</v>
      </c>
      <c r="I76" s="9">
        <v>9250</v>
      </c>
      <c r="J76" s="9">
        <v>1134.24</v>
      </c>
      <c r="K76" s="9"/>
      <c r="L76" s="9"/>
      <c r="M76" s="9">
        <f>J76</f>
        <v>1134.24</v>
      </c>
      <c r="N76" s="9"/>
      <c r="O76" s="9"/>
      <c r="P76" s="9"/>
      <c r="Q76" s="9"/>
      <c r="R76" s="25">
        <v>0.5</v>
      </c>
      <c r="S76" s="9">
        <v>1134.24</v>
      </c>
      <c r="T76" s="26">
        <v>45078</v>
      </c>
      <c r="U76" s="26">
        <v>45108</v>
      </c>
      <c r="V76" s="9">
        <f>DATEDIF(T76,U76,"M")+1</f>
        <v>2</v>
      </c>
    </row>
    <row r="77" s="3" customFormat="1" ht="18.75" customHeight="1" spans="1:22">
      <c r="A77" s="9">
        <v>70</v>
      </c>
      <c r="B77" s="9"/>
      <c r="C77" s="9" t="s">
        <v>246</v>
      </c>
      <c r="D77" s="9" t="s">
        <v>33</v>
      </c>
      <c r="E77" s="21" t="s">
        <v>247</v>
      </c>
      <c r="F77" s="21" t="s">
        <v>248</v>
      </c>
      <c r="G77" s="9" t="s">
        <v>36</v>
      </c>
      <c r="H77" s="9">
        <v>7050</v>
      </c>
      <c r="I77" s="9">
        <v>7089</v>
      </c>
      <c r="J77" s="9">
        <v>1128</v>
      </c>
      <c r="K77" s="9"/>
      <c r="L77" s="9"/>
      <c r="M77" s="9">
        <f>J77</f>
        <v>1128</v>
      </c>
      <c r="N77" s="9"/>
      <c r="O77" s="9"/>
      <c r="P77" s="9"/>
      <c r="Q77" s="9"/>
      <c r="R77" s="25">
        <v>0.5</v>
      </c>
      <c r="S77" s="9">
        <v>1128</v>
      </c>
      <c r="T77" s="26">
        <v>45078</v>
      </c>
      <c r="U77" s="26">
        <v>45108</v>
      </c>
      <c r="V77" s="9">
        <f>DATEDIF(T77,U77,"M")+1</f>
        <v>2</v>
      </c>
    </row>
    <row r="78" s="3" customFormat="1" ht="18.75" customHeight="1" spans="1:22">
      <c r="A78" s="9">
        <v>71</v>
      </c>
      <c r="B78" s="9"/>
      <c r="C78" s="9" t="s">
        <v>249</v>
      </c>
      <c r="D78" s="9" t="s">
        <v>59</v>
      </c>
      <c r="E78" s="21" t="s">
        <v>250</v>
      </c>
      <c r="F78" s="21" t="s">
        <v>251</v>
      </c>
      <c r="G78" s="9" t="s">
        <v>87</v>
      </c>
      <c r="H78" s="9">
        <v>4253</v>
      </c>
      <c r="I78" s="9">
        <v>7089</v>
      </c>
      <c r="J78" s="9">
        <v>680.48</v>
      </c>
      <c r="K78" s="9">
        <v>638.01</v>
      </c>
      <c r="L78" s="9">
        <v>21.27</v>
      </c>
      <c r="M78" s="9">
        <f>J78+K78+L78</f>
        <v>1339.76</v>
      </c>
      <c r="N78" s="9">
        <v>340.24</v>
      </c>
      <c r="O78" s="9">
        <v>141.78</v>
      </c>
      <c r="P78" s="9">
        <v>21.27</v>
      </c>
      <c r="Q78" s="9">
        <f>N78+O78+P78</f>
        <v>503.29</v>
      </c>
      <c r="R78" s="25">
        <v>0.5</v>
      </c>
      <c r="S78" s="9">
        <f>M78+Q78</f>
        <v>1843.05</v>
      </c>
      <c r="T78" s="26">
        <v>45078</v>
      </c>
      <c r="U78" s="26">
        <v>45108</v>
      </c>
      <c r="V78" s="9">
        <f>DATEDIF(T78,U78,"M")+1</f>
        <v>2</v>
      </c>
    </row>
    <row r="79" s="3" customFormat="1" ht="18.75" customHeight="1" spans="1:22">
      <c r="A79" s="9">
        <v>72</v>
      </c>
      <c r="B79" s="9"/>
      <c r="C79" s="9" t="s">
        <v>252</v>
      </c>
      <c r="D79" s="9" t="s">
        <v>59</v>
      </c>
      <c r="E79" s="21" t="s">
        <v>253</v>
      </c>
      <c r="F79" s="21" t="s">
        <v>254</v>
      </c>
      <c r="G79" s="9" t="s">
        <v>36</v>
      </c>
      <c r="H79" s="9">
        <v>5633</v>
      </c>
      <c r="I79" s="9">
        <v>7089</v>
      </c>
      <c r="J79" s="9">
        <v>901.28</v>
      </c>
      <c r="K79" s="9"/>
      <c r="L79" s="9"/>
      <c r="M79" s="9">
        <f>J79</f>
        <v>901.28</v>
      </c>
      <c r="N79" s="9"/>
      <c r="O79" s="9"/>
      <c r="P79" s="9"/>
      <c r="Q79" s="9"/>
      <c r="R79" s="25">
        <v>0.5</v>
      </c>
      <c r="S79" s="9">
        <f>M79</f>
        <v>901.28</v>
      </c>
      <c r="T79" s="26">
        <v>45108</v>
      </c>
      <c r="U79" s="26">
        <v>45108</v>
      </c>
      <c r="V79" s="9">
        <f>DATEDIF(T79,U79,"M")+1</f>
        <v>1</v>
      </c>
    </row>
    <row r="80" s="3" customFormat="1" ht="18.75" customHeight="1" spans="1:22">
      <c r="A80" s="9">
        <v>73</v>
      </c>
      <c r="B80" s="9" t="s">
        <v>255</v>
      </c>
      <c r="C80" s="33" t="s">
        <v>256</v>
      </c>
      <c r="D80" s="33" t="s">
        <v>33</v>
      </c>
      <c r="E80" s="33" t="s">
        <v>257</v>
      </c>
      <c r="F80" s="34" t="s">
        <v>258</v>
      </c>
      <c r="G80" s="33" t="s">
        <v>36</v>
      </c>
      <c r="H80" s="9">
        <v>20000</v>
      </c>
      <c r="I80" s="9">
        <v>0</v>
      </c>
      <c r="J80" s="33">
        <v>1134.24</v>
      </c>
      <c r="K80" s="9"/>
      <c r="L80" s="33"/>
      <c r="M80" s="33">
        <f t="shared" ref="M80:M89" si="16">J80+K80+L80</f>
        <v>1134.24</v>
      </c>
      <c r="N80" s="33"/>
      <c r="O80" s="33"/>
      <c r="P80" s="33"/>
      <c r="Q80" s="33"/>
      <c r="R80" s="33"/>
      <c r="S80" s="33">
        <f t="shared" ref="S80:S89" si="17">M80+Q80</f>
        <v>1134.24</v>
      </c>
      <c r="T80" s="26">
        <v>44958</v>
      </c>
      <c r="U80" s="26">
        <v>45108</v>
      </c>
      <c r="V80" s="9">
        <f t="shared" ref="V80:V89" si="18">DATEDIF(T80,U80,"M")+1</f>
        <v>6</v>
      </c>
    </row>
    <row r="81" s="3" customFormat="1" ht="18.75" customHeight="1" spans="1:22">
      <c r="A81" s="9">
        <v>74</v>
      </c>
      <c r="B81" s="9"/>
      <c r="C81" s="33" t="s">
        <v>259</v>
      </c>
      <c r="D81" s="33" t="s">
        <v>33</v>
      </c>
      <c r="E81" s="33" t="s">
        <v>260</v>
      </c>
      <c r="F81" s="34" t="s">
        <v>261</v>
      </c>
      <c r="G81" s="33" t="s">
        <v>36</v>
      </c>
      <c r="H81" s="9">
        <v>7310</v>
      </c>
      <c r="I81" s="9">
        <v>0</v>
      </c>
      <c r="J81" s="33">
        <v>1134.24</v>
      </c>
      <c r="K81" s="33"/>
      <c r="L81" s="33"/>
      <c r="M81" s="33">
        <f>J81+K81+L81</f>
        <v>1134.24</v>
      </c>
      <c r="N81" s="33"/>
      <c r="O81" s="33"/>
      <c r="P81" s="33"/>
      <c r="Q81" s="33"/>
      <c r="R81" s="33"/>
      <c r="S81" s="33">
        <f>M81+Q81</f>
        <v>1134.24</v>
      </c>
      <c r="T81" s="26">
        <v>44409</v>
      </c>
      <c r="U81" s="26">
        <v>45108</v>
      </c>
      <c r="V81" s="9">
        <f>DATEDIF(T81,U81,"M")+1</f>
        <v>24</v>
      </c>
    </row>
    <row r="82" s="3" customFormat="1" ht="18.75" customHeight="1" spans="1:22">
      <c r="A82" s="9">
        <v>75</v>
      </c>
      <c r="B82" s="9"/>
      <c r="C82" s="33" t="s">
        <v>262</v>
      </c>
      <c r="D82" s="33" t="s">
        <v>33</v>
      </c>
      <c r="E82" s="33" t="s">
        <v>263</v>
      </c>
      <c r="F82" s="34" t="s">
        <v>264</v>
      </c>
      <c r="G82" s="33" t="s">
        <v>36</v>
      </c>
      <c r="H82" s="9">
        <v>5998</v>
      </c>
      <c r="I82" s="9">
        <v>0</v>
      </c>
      <c r="J82" s="33">
        <v>959.68</v>
      </c>
      <c r="K82" s="33"/>
      <c r="L82" s="33"/>
      <c r="M82" s="33">
        <f>J82+K82+L82</f>
        <v>959.68</v>
      </c>
      <c r="N82" s="33"/>
      <c r="O82" s="33"/>
      <c r="P82" s="33"/>
      <c r="Q82" s="33"/>
      <c r="R82" s="33"/>
      <c r="S82" s="33">
        <f>M82+Q82</f>
        <v>959.68</v>
      </c>
      <c r="T82" s="26">
        <v>44652</v>
      </c>
      <c r="U82" s="26">
        <v>45108</v>
      </c>
      <c r="V82" s="9">
        <f>DATEDIF(T82,U82,"M")+1</f>
        <v>16</v>
      </c>
    </row>
    <row r="83" s="3" customFormat="1" ht="18.75" customHeight="1" spans="1:22">
      <c r="A83" s="9">
        <v>76</v>
      </c>
      <c r="B83" s="9"/>
      <c r="C83" s="33" t="s">
        <v>265</v>
      </c>
      <c r="D83" s="33" t="s">
        <v>33</v>
      </c>
      <c r="E83" s="33" t="s">
        <v>266</v>
      </c>
      <c r="F83" s="34" t="s">
        <v>267</v>
      </c>
      <c r="G83" s="33" t="s">
        <v>36</v>
      </c>
      <c r="H83" s="9">
        <v>4774</v>
      </c>
      <c r="I83" s="9">
        <v>0</v>
      </c>
      <c r="J83" s="33">
        <v>763.84</v>
      </c>
      <c r="K83" s="33"/>
      <c r="L83" s="33"/>
      <c r="M83" s="33">
        <f>J83+K83+L83</f>
        <v>763.84</v>
      </c>
      <c r="N83" s="33"/>
      <c r="O83" s="33"/>
      <c r="P83" s="33"/>
      <c r="Q83" s="33"/>
      <c r="R83" s="33"/>
      <c r="S83" s="33">
        <f>M83+Q83</f>
        <v>763.84</v>
      </c>
      <c r="T83" s="26">
        <v>44652</v>
      </c>
      <c r="U83" s="26">
        <v>45108</v>
      </c>
      <c r="V83" s="9">
        <f>DATEDIF(T83,U83,"M")+1</f>
        <v>16</v>
      </c>
    </row>
    <row r="84" ht="18.95" customHeight="1" spans="1:22">
      <c r="A84" s="9">
        <v>77</v>
      </c>
      <c r="B84" s="9"/>
      <c r="C84" s="33" t="s">
        <v>268</v>
      </c>
      <c r="D84" s="33" t="s">
        <v>33</v>
      </c>
      <c r="E84" s="33" t="s">
        <v>269</v>
      </c>
      <c r="F84" s="34" t="s">
        <v>270</v>
      </c>
      <c r="G84" s="33" t="s">
        <v>36</v>
      </c>
      <c r="H84" s="9">
        <v>7472</v>
      </c>
      <c r="I84" s="9">
        <v>0</v>
      </c>
      <c r="J84" s="33">
        <v>1134.24</v>
      </c>
      <c r="K84" s="33"/>
      <c r="L84" s="33"/>
      <c r="M84" s="33">
        <f>J84+K84+L84</f>
        <v>1134.24</v>
      </c>
      <c r="N84" s="33"/>
      <c r="O84" s="33"/>
      <c r="P84" s="33"/>
      <c r="Q84" s="33"/>
      <c r="R84" s="33"/>
      <c r="S84" s="33">
        <f>M84+Q84</f>
        <v>1134.24</v>
      </c>
      <c r="T84" s="26">
        <v>44621</v>
      </c>
      <c r="U84" s="26">
        <v>45108</v>
      </c>
      <c r="V84" s="9">
        <f>DATEDIF(T84,U84,"M")+1</f>
        <v>17</v>
      </c>
    </row>
    <row r="85" spans="1:22">
      <c r="A85" s="9">
        <v>78</v>
      </c>
      <c r="B85" s="9"/>
      <c r="C85" s="33" t="s">
        <v>271</v>
      </c>
      <c r="D85" s="33" t="s">
        <v>33</v>
      </c>
      <c r="E85" s="33" t="s">
        <v>272</v>
      </c>
      <c r="F85" s="34" t="s">
        <v>273</v>
      </c>
      <c r="G85" s="33" t="s">
        <v>36</v>
      </c>
      <c r="H85" s="9">
        <v>7290</v>
      </c>
      <c r="I85" s="9">
        <v>0</v>
      </c>
      <c r="J85" s="33">
        <v>1134.24</v>
      </c>
      <c r="K85" s="33"/>
      <c r="L85" s="33"/>
      <c r="M85" s="33">
        <f>J85+K85+L85</f>
        <v>1134.24</v>
      </c>
      <c r="N85" s="33"/>
      <c r="O85" s="33"/>
      <c r="P85" s="33"/>
      <c r="Q85" s="33"/>
      <c r="R85" s="33"/>
      <c r="S85" s="33">
        <f>M85+Q85</f>
        <v>1134.24</v>
      </c>
      <c r="T85" s="26">
        <v>44287</v>
      </c>
      <c r="U85" s="26">
        <v>45108</v>
      </c>
      <c r="V85" s="9">
        <f>DATEDIF(T85,U85,"M")+1</f>
        <v>28</v>
      </c>
    </row>
    <row r="86" spans="1:22">
      <c r="A86" s="9">
        <v>79</v>
      </c>
      <c r="B86" s="9"/>
      <c r="C86" s="33" t="s">
        <v>274</v>
      </c>
      <c r="D86" s="33" t="s">
        <v>59</v>
      </c>
      <c r="E86" s="33" t="s">
        <v>275</v>
      </c>
      <c r="F86" s="34" t="s">
        <v>276</v>
      </c>
      <c r="G86" s="33" t="s">
        <v>36</v>
      </c>
      <c r="H86" s="9">
        <v>5609</v>
      </c>
      <c r="I86" s="9">
        <v>0</v>
      </c>
      <c r="J86" s="33">
        <v>897.44</v>
      </c>
      <c r="K86" s="33"/>
      <c r="L86" s="33"/>
      <c r="M86" s="33">
        <f>J86+K86+L86</f>
        <v>897.44</v>
      </c>
      <c r="N86" s="33"/>
      <c r="O86" s="33"/>
      <c r="P86" s="33"/>
      <c r="Q86" s="33"/>
      <c r="R86" s="33"/>
      <c r="S86" s="33">
        <f>M86+Q86</f>
        <v>897.44</v>
      </c>
      <c r="T86" s="26">
        <v>44743</v>
      </c>
      <c r="U86" s="26">
        <v>45108</v>
      </c>
      <c r="V86" s="9">
        <f>DATEDIF(T86,U86,"M")+1</f>
        <v>13</v>
      </c>
    </row>
    <row r="87" spans="1:22">
      <c r="A87" s="9">
        <v>80</v>
      </c>
      <c r="B87" s="9"/>
      <c r="C87" s="33" t="s">
        <v>277</v>
      </c>
      <c r="D87" s="33" t="s">
        <v>59</v>
      </c>
      <c r="E87" s="33" t="s">
        <v>278</v>
      </c>
      <c r="F87" s="34" t="s">
        <v>279</v>
      </c>
      <c r="G87" s="33" t="s">
        <v>87</v>
      </c>
      <c r="H87" s="9">
        <v>4253</v>
      </c>
      <c r="I87" s="9">
        <v>7089</v>
      </c>
      <c r="J87" s="33">
        <v>680.48</v>
      </c>
      <c r="K87" s="33">
        <v>638.01</v>
      </c>
      <c r="L87" s="33">
        <v>21.27</v>
      </c>
      <c r="M87" s="33">
        <f>J87+K87+L87</f>
        <v>1339.76</v>
      </c>
      <c r="N87" s="33">
        <v>340.24</v>
      </c>
      <c r="O87" s="33">
        <v>141.78</v>
      </c>
      <c r="P87" s="33">
        <v>21.27</v>
      </c>
      <c r="Q87" s="33">
        <f>N87+O87+P87</f>
        <v>503.29</v>
      </c>
      <c r="R87" s="33"/>
      <c r="S87" s="33">
        <f>M87+Q87</f>
        <v>1843.05</v>
      </c>
      <c r="T87" s="26">
        <v>44743</v>
      </c>
      <c r="U87" s="26">
        <v>45108</v>
      </c>
      <c r="V87" s="9">
        <f>DATEDIF(T87,U87,"M")+1</f>
        <v>13</v>
      </c>
    </row>
    <row r="88" spans="1:22">
      <c r="A88" s="9">
        <v>81</v>
      </c>
      <c r="B88" s="9"/>
      <c r="C88" s="33" t="s">
        <v>280</v>
      </c>
      <c r="D88" s="33" t="s">
        <v>33</v>
      </c>
      <c r="E88" s="33" t="s">
        <v>281</v>
      </c>
      <c r="F88" s="34" t="s">
        <v>282</v>
      </c>
      <c r="G88" s="33" t="s">
        <v>36</v>
      </c>
      <c r="H88" s="9">
        <v>17167</v>
      </c>
      <c r="I88" s="9">
        <v>0</v>
      </c>
      <c r="J88" s="33">
        <v>1134.24</v>
      </c>
      <c r="K88" s="33"/>
      <c r="L88" s="33"/>
      <c r="M88" s="33">
        <f>J88+K88+L88</f>
        <v>1134.24</v>
      </c>
      <c r="N88" s="33"/>
      <c r="O88" s="33"/>
      <c r="P88" s="33"/>
      <c r="Q88" s="33"/>
      <c r="R88" s="33"/>
      <c r="S88" s="33">
        <f>M88+Q88</f>
        <v>1134.24</v>
      </c>
      <c r="T88" s="26">
        <v>45017</v>
      </c>
      <c r="U88" s="26">
        <v>45108</v>
      </c>
      <c r="V88" s="9">
        <f>DATEDIF(T88,U88,"M")+1</f>
        <v>4</v>
      </c>
    </row>
    <row r="89" spans="1:22">
      <c r="A89" s="9">
        <v>82</v>
      </c>
      <c r="B89" s="9"/>
      <c r="C89" s="33" t="s">
        <v>283</v>
      </c>
      <c r="D89" s="33" t="s">
        <v>59</v>
      </c>
      <c r="E89" s="33" t="s">
        <v>284</v>
      </c>
      <c r="F89" s="34" t="s">
        <v>285</v>
      </c>
      <c r="G89" s="33" t="s">
        <v>36</v>
      </c>
      <c r="H89" s="9">
        <v>7216</v>
      </c>
      <c r="I89" s="9">
        <v>0</v>
      </c>
      <c r="J89" s="33">
        <v>1134.24</v>
      </c>
      <c r="K89" s="33"/>
      <c r="L89" s="33"/>
      <c r="M89" s="33">
        <f>J89+K89+L89</f>
        <v>1134.24</v>
      </c>
      <c r="N89" s="33"/>
      <c r="O89" s="33"/>
      <c r="P89" s="33"/>
      <c r="Q89" s="33"/>
      <c r="R89" s="33"/>
      <c r="S89" s="33">
        <f>M89+Q89</f>
        <v>1134.24</v>
      </c>
      <c r="T89" s="26">
        <v>45017</v>
      </c>
      <c r="U89" s="26">
        <v>45108</v>
      </c>
      <c r="V89" s="9">
        <f>DATEDIF(T89,U89,"M")+1</f>
        <v>4</v>
      </c>
    </row>
    <row r="90" ht="18.75" customHeight="1" spans="1:22">
      <c r="A90" s="9">
        <v>83</v>
      </c>
      <c r="B90" s="12" t="s">
        <v>286</v>
      </c>
      <c r="C90" s="12" t="s">
        <v>287</v>
      </c>
      <c r="D90" s="12" t="s">
        <v>33</v>
      </c>
      <c r="E90" s="12" t="s">
        <v>288</v>
      </c>
      <c r="F90" s="21" t="s">
        <v>289</v>
      </c>
      <c r="G90" s="12" t="s">
        <v>36</v>
      </c>
      <c r="H90" s="12">
        <v>6000</v>
      </c>
      <c r="I90" s="35"/>
      <c r="J90" s="36">
        <f t="shared" ref="J90:J103" si="19">ROUND(H90*0.16,2)</f>
        <v>960</v>
      </c>
      <c r="K90" s="35"/>
      <c r="L90" s="35"/>
      <c r="M90" s="37">
        <f t="shared" ref="M90:M136" si="20">J90+K90+L90</f>
        <v>960</v>
      </c>
      <c r="N90" s="37"/>
      <c r="O90" s="37"/>
      <c r="P90" s="37"/>
      <c r="Q90" s="37"/>
      <c r="R90" s="37"/>
      <c r="S90" s="37">
        <f t="shared" ref="S90:S136" si="21">M90+Q90</f>
        <v>960</v>
      </c>
      <c r="T90" s="38">
        <v>45078</v>
      </c>
      <c r="U90" s="26">
        <v>45108</v>
      </c>
      <c r="V90" s="9">
        <f t="shared" ref="V90:V136" si="22">DATEDIF(T90,U90,"M")+1</f>
        <v>2</v>
      </c>
    </row>
    <row r="91" ht="18.75" customHeight="1" spans="1:22">
      <c r="A91" s="9">
        <v>84</v>
      </c>
      <c r="B91" s="12"/>
      <c r="C91" s="12" t="s">
        <v>290</v>
      </c>
      <c r="D91" s="12" t="s">
        <v>59</v>
      </c>
      <c r="E91" s="12" t="s">
        <v>291</v>
      </c>
      <c r="F91" s="21" t="s">
        <v>292</v>
      </c>
      <c r="G91" s="12" t="s">
        <v>36</v>
      </c>
      <c r="H91" s="12">
        <v>4253</v>
      </c>
      <c r="I91" s="12"/>
      <c r="J91" s="37">
        <f>ROUND(H91*0.16,2)</f>
        <v>680.48</v>
      </c>
      <c r="K91" s="12"/>
      <c r="L91" s="12"/>
      <c r="M91" s="37">
        <f>J91+K91+L91</f>
        <v>680.48</v>
      </c>
      <c r="N91" s="37"/>
      <c r="O91" s="37"/>
      <c r="P91" s="37"/>
      <c r="Q91" s="37"/>
      <c r="R91" s="37"/>
      <c r="S91" s="37">
        <f>M91+Q91</f>
        <v>680.48</v>
      </c>
      <c r="T91" s="38">
        <v>45078</v>
      </c>
      <c r="U91" s="26">
        <v>45108</v>
      </c>
      <c r="V91" s="9">
        <f>DATEDIF(T91,U91,"M")+1</f>
        <v>2</v>
      </c>
    </row>
    <row r="92" ht="18.75" customHeight="1" spans="1:22">
      <c r="A92" s="9">
        <v>85</v>
      </c>
      <c r="B92" s="12"/>
      <c r="C92" s="12" t="s">
        <v>293</v>
      </c>
      <c r="D92" s="12" t="s">
        <v>59</v>
      </c>
      <c r="E92" s="12" t="s">
        <v>294</v>
      </c>
      <c r="F92" s="21" t="s">
        <v>295</v>
      </c>
      <c r="G92" s="12" t="s">
        <v>36</v>
      </c>
      <c r="H92" s="12">
        <v>4600</v>
      </c>
      <c r="I92" s="12"/>
      <c r="J92" s="37">
        <f>ROUND(H92*0.16,2)</f>
        <v>736</v>
      </c>
      <c r="K92" s="12"/>
      <c r="L92" s="12"/>
      <c r="M92" s="37">
        <f>J92+K92+L92</f>
        <v>736</v>
      </c>
      <c r="N92" s="37"/>
      <c r="O92" s="37"/>
      <c r="P92" s="37"/>
      <c r="Q92" s="37"/>
      <c r="R92" s="37"/>
      <c r="S92" s="37">
        <f>M92+Q92</f>
        <v>736</v>
      </c>
      <c r="T92" s="38">
        <v>45078</v>
      </c>
      <c r="U92" s="26">
        <v>45108</v>
      </c>
      <c r="V92" s="9">
        <f>DATEDIF(T92,U92,"M")+1</f>
        <v>2</v>
      </c>
    </row>
    <row r="93" ht="18.75" customHeight="1" spans="1:22">
      <c r="A93" s="9">
        <v>86</v>
      </c>
      <c r="B93" s="12"/>
      <c r="C93" s="12" t="s">
        <v>296</v>
      </c>
      <c r="D93" s="12" t="s">
        <v>33</v>
      </c>
      <c r="E93" s="12" t="s">
        <v>297</v>
      </c>
      <c r="F93" s="21" t="s">
        <v>298</v>
      </c>
      <c r="G93" s="12" t="s">
        <v>36</v>
      </c>
      <c r="H93" s="12">
        <v>4760</v>
      </c>
      <c r="I93" s="12"/>
      <c r="J93" s="37">
        <f>ROUND(H93*0.16,2)</f>
        <v>761.6</v>
      </c>
      <c r="K93" s="12"/>
      <c r="L93" s="12"/>
      <c r="M93" s="37">
        <f>J93+K93+L93</f>
        <v>761.6</v>
      </c>
      <c r="N93" s="37"/>
      <c r="O93" s="37"/>
      <c r="P93" s="37"/>
      <c r="Q93" s="37"/>
      <c r="R93" s="37"/>
      <c r="S93" s="37">
        <f>M93+Q93</f>
        <v>761.6</v>
      </c>
      <c r="T93" s="38">
        <v>45078</v>
      </c>
      <c r="U93" s="26">
        <v>45108</v>
      </c>
      <c r="V93" s="9">
        <f>DATEDIF(T93,U93,"M")+1</f>
        <v>2</v>
      </c>
    </row>
    <row r="94" ht="18.75" customHeight="1" spans="1:22">
      <c r="A94" s="9">
        <v>87</v>
      </c>
      <c r="B94" s="12"/>
      <c r="C94" s="12" t="s">
        <v>299</v>
      </c>
      <c r="D94" s="12" t="s">
        <v>33</v>
      </c>
      <c r="E94" s="12" t="s">
        <v>300</v>
      </c>
      <c r="F94" s="15" t="s">
        <v>301</v>
      </c>
      <c r="G94" s="12" t="s">
        <v>36</v>
      </c>
      <c r="H94" s="12">
        <v>6360</v>
      </c>
      <c r="I94" s="12"/>
      <c r="J94" s="37">
        <f>ROUND(H94*0.16,2)</f>
        <v>1017.6</v>
      </c>
      <c r="K94" s="12"/>
      <c r="L94" s="12"/>
      <c r="M94" s="37">
        <f>J94+K94+L94</f>
        <v>1017.6</v>
      </c>
      <c r="N94" s="37"/>
      <c r="O94" s="37"/>
      <c r="P94" s="37"/>
      <c r="Q94" s="37"/>
      <c r="R94" s="37"/>
      <c r="S94" s="37">
        <f>M94+Q94</f>
        <v>1017.6</v>
      </c>
      <c r="T94" s="38">
        <v>45078</v>
      </c>
      <c r="U94" s="26">
        <v>45108</v>
      </c>
      <c r="V94" s="9">
        <f>DATEDIF(T94,U94,"M")+1</f>
        <v>2</v>
      </c>
    </row>
    <row r="95" ht="18.75" customHeight="1" spans="1:22">
      <c r="A95" s="9">
        <v>88</v>
      </c>
      <c r="B95" s="12"/>
      <c r="C95" s="12" t="s">
        <v>302</v>
      </c>
      <c r="D95" s="12" t="s">
        <v>33</v>
      </c>
      <c r="E95" s="12" t="s">
        <v>303</v>
      </c>
      <c r="F95" s="21" t="s">
        <v>304</v>
      </c>
      <c r="G95" s="12" t="s">
        <v>36</v>
      </c>
      <c r="H95" s="12">
        <v>4253</v>
      </c>
      <c r="I95" s="12"/>
      <c r="J95" s="37">
        <f>ROUND(H95*0.16,2)</f>
        <v>680.48</v>
      </c>
      <c r="K95" s="12"/>
      <c r="L95" s="12"/>
      <c r="M95" s="37">
        <f>J95+K95+L95</f>
        <v>680.48</v>
      </c>
      <c r="N95" s="37"/>
      <c r="O95" s="37"/>
      <c r="P95" s="37"/>
      <c r="Q95" s="37"/>
      <c r="R95" s="37"/>
      <c r="S95" s="37">
        <f>M95+Q95</f>
        <v>680.48</v>
      </c>
      <c r="T95" s="38">
        <v>45078</v>
      </c>
      <c r="U95" s="26">
        <v>45108</v>
      </c>
      <c r="V95" s="9">
        <f>DATEDIF(T95,U95,"M")+1</f>
        <v>2</v>
      </c>
    </row>
    <row r="96" ht="18.75" customHeight="1" spans="1:22">
      <c r="A96" s="9">
        <v>89</v>
      </c>
      <c r="B96" s="12"/>
      <c r="C96" s="12" t="s">
        <v>305</v>
      </c>
      <c r="D96" s="12" t="s">
        <v>33</v>
      </c>
      <c r="E96" s="12" t="s">
        <v>306</v>
      </c>
      <c r="F96" s="21" t="s">
        <v>307</v>
      </c>
      <c r="G96" s="12" t="s">
        <v>36</v>
      </c>
      <c r="H96" s="12">
        <v>4253</v>
      </c>
      <c r="I96" s="12"/>
      <c r="J96" s="37">
        <f>ROUND(H96*0.16,2)</f>
        <v>680.48</v>
      </c>
      <c r="K96" s="12"/>
      <c r="L96" s="12"/>
      <c r="M96" s="37">
        <f>J96+K96+L96</f>
        <v>680.48</v>
      </c>
      <c r="N96" s="37"/>
      <c r="O96" s="37"/>
      <c r="P96" s="37"/>
      <c r="Q96" s="37"/>
      <c r="R96" s="37"/>
      <c r="S96" s="37">
        <f>M96+Q96</f>
        <v>680.48</v>
      </c>
      <c r="T96" s="38">
        <v>45078</v>
      </c>
      <c r="U96" s="26">
        <v>45108</v>
      </c>
      <c r="V96" s="9">
        <f>DATEDIF(T96,U96,"M")+1</f>
        <v>2</v>
      </c>
    </row>
    <row r="97" ht="18.75" customHeight="1" spans="1:22">
      <c r="A97" s="9">
        <v>90</v>
      </c>
      <c r="B97" s="12"/>
      <c r="C97" s="12" t="s">
        <v>308</v>
      </c>
      <c r="D97" s="12" t="s">
        <v>33</v>
      </c>
      <c r="E97" s="12" t="s">
        <v>309</v>
      </c>
      <c r="F97" s="21" t="s">
        <v>310</v>
      </c>
      <c r="G97" s="12" t="s">
        <v>36</v>
      </c>
      <c r="H97" s="12">
        <v>6400</v>
      </c>
      <c r="I97" s="12"/>
      <c r="J97" s="37">
        <f>ROUND(H97*0.16,2)</f>
        <v>1024</v>
      </c>
      <c r="K97" s="12"/>
      <c r="L97" s="12"/>
      <c r="M97" s="37">
        <f>J97+K97+L97</f>
        <v>1024</v>
      </c>
      <c r="N97" s="37"/>
      <c r="O97" s="37"/>
      <c r="P97" s="37"/>
      <c r="Q97" s="37"/>
      <c r="R97" s="37"/>
      <c r="S97" s="37">
        <f>M97+Q97</f>
        <v>1024</v>
      </c>
      <c r="T97" s="38">
        <v>45078</v>
      </c>
      <c r="U97" s="26">
        <v>45108</v>
      </c>
      <c r="V97" s="9">
        <f>DATEDIF(T97,U97,"M")+1</f>
        <v>2</v>
      </c>
    </row>
    <row r="98" ht="18.75" customHeight="1" spans="1:22">
      <c r="A98" s="9">
        <v>91</v>
      </c>
      <c r="B98" s="12"/>
      <c r="C98" s="12" t="s">
        <v>311</v>
      </c>
      <c r="D98" s="12" t="s">
        <v>59</v>
      </c>
      <c r="E98" s="12" t="s">
        <v>312</v>
      </c>
      <c r="F98" s="15" t="s">
        <v>313</v>
      </c>
      <c r="G98" s="12" t="s">
        <v>36</v>
      </c>
      <c r="H98" s="12">
        <v>4253</v>
      </c>
      <c r="I98" s="12"/>
      <c r="J98" s="37">
        <f>ROUND(H98*0.16,2)</f>
        <v>680.48</v>
      </c>
      <c r="K98" s="12"/>
      <c r="L98" s="12"/>
      <c r="M98" s="37">
        <f>J98+K98+L98</f>
        <v>680.48</v>
      </c>
      <c r="N98" s="37"/>
      <c r="O98" s="37"/>
      <c r="P98" s="37"/>
      <c r="Q98" s="37"/>
      <c r="R98" s="37"/>
      <c r="S98" s="37">
        <f>M98+Q98</f>
        <v>680.48</v>
      </c>
      <c r="T98" s="38">
        <v>45078</v>
      </c>
      <c r="U98" s="26">
        <v>45108</v>
      </c>
      <c r="V98" s="9">
        <f>DATEDIF(T98,U98,"M")+1</f>
        <v>2</v>
      </c>
    </row>
    <row r="99" ht="18.75" customHeight="1" spans="1:22">
      <c r="A99" s="9">
        <v>92</v>
      </c>
      <c r="B99" s="12"/>
      <c r="C99" s="12" t="s">
        <v>314</v>
      </c>
      <c r="D99" s="12" t="s">
        <v>59</v>
      </c>
      <c r="E99" s="12" t="s">
        <v>315</v>
      </c>
      <c r="F99" s="21" t="s">
        <v>316</v>
      </c>
      <c r="G99" s="12" t="s">
        <v>36</v>
      </c>
      <c r="H99" s="12">
        <v>4253</v>
      </c>
      <c r="I99" s="12"/>
      <c r="J99" s="37">
        <f>ROUND(H99*0.16,2)</f>
        <v>680.48</v>
      </c>
      <c r="K99" s="12"/>
      <c r="L99" s="12"/>
      <c r="M99" s="37">
        <f>J99+K99+L99</f>
        <v>680.48</v>
      </c>
      <c r="N99" s="37"/>
      <c r="O99" s="37"/>
      <c r="P99" s="37"/>
      <c r="Q99" s="37"/>
      <c r="R99" s="37"/>
      <c r="S99" s="37">
        <f>M99+Q99</f>
        <v>680.48</v>
      </c>
      <c r="T99" s="38">
        <v>45078</v>
      </c>
      <c r="U99" s="26">
        <v>45108</v>
      </c>
      <c r="V99" s="9">
        <f>DATEDIF(T99,U99,"M")+1</f>
        <v>2</v>
      </c>
    </row>
    <row r="100" ht="18.75" customHeight="1" spans="1:22">
      <c r="A100" s="9">
        <v>93</v>
      </c>
      <c r="B100" s="12"/>
      <c r="C100" s="12" t="s">
        <v>317</v>
      </c>
      <c r="D100" s="12" t="s">
        <v>33</v>
      </c>
      <c r="E100" s="12" t="s">
        <v>318</v>
      </c>
      <c r="F100" s="15" t="s">
        <v>319</v>
      </c>
      <c r="G100" s="12" t="s">
        <v>36</v>
      </c>
      <c r="H100" s="12">
        <v>5720</v>
      </c>
      <c r="I100" s="12"/>
      <c r="J100" s="37">
        <f>ROUND(H100*0.16,2)</f>
        <v>915.2</v>
      </c>
      <c r="K100" s="12"/>
      <c r="L100" s="12"/>
      <c r="M100" s="37">
        <f>J100+K100+L100</f>
        <v>915.2</v>
      </c>
      <c r="N100" s="37"/>
      <c r="O100" s="37"/>
      <c r="P100" s="37"/>
      <c r="Q100" s="37"/>
      <c r="R100" s="37"/>
      <c r="S100" s="37">
        <f>M100+Q100</f>
        <v>915.2</v>
      </c>
      <c r="T100" s="38">
        <v>45078</v>
      </c>
      <c r="U100" s="26">
        <v>45108</v>
      </c>
      <c r="V100" s="9">
        <f>DATEDIF(T100,U100,"M")+1</f>
        <v>2</v>
      </c>
    </row>
    <row r="101" ht="18.75" customHeight="1" spans="1:22">
      <c r="A101" s="9">
        <v>94</v>
      </c>
      <c r="B101" s="12"/>
      <c r="C101" s="12" t="s">
        <v>320</v>
      </c>
      <c r="D101" s="12" t="s">
        <v>33</v>
      </c>
      <c r="E101" s="12" t="s">
        <v>321</v>
      </c>
      <c r="F101" s="15" t="s">
        <v>322</v>
      </c>
      <c r="G101" s="12" t="s">
        <v>36</v>
      </c>
      <c r="H101" s="12">
        <v>4253</v>
      </c>
      <c r="I101" s="12"/>
      <c r="J101" s="37">
        <f>ROUND(H101*0.16,2)</f>
        <v>680.48</v>
      </c>
      <c r="K101" s="12"/>
      <c r="L101" s="12"/>
      <c r="M101" s="37">
        <f>J101+K101+L101</f>
        <v>680.48</v>
      </c>
      <c r="N101" s="37"/>
      <c r="O101" s="37"/>
      <c r="P101" s="37"/>
      <c r="Q101" s="37"/>
      <c r="R101" s="37"/>
      <c r="S101" s="37">
        <f>M101+Q101</f>
        <v>680.48</v>
      </c>
      <c r="T101" s="38">
        <v>45078</v>
      </c>
      <c r="U101" s="26">
        <v>45108</v>
      </c>
      <c r="V101" s="9">
        <f>DATEDIF(T101,U101,"M")+1</f>
        <v>2</v>
      </c>
    </row>
    <row r="102" ht="18.75" customHeight="1" spans="1:22">
      <c r="A102" s="9">
        <v>95</v>
      </c>
      <c r="B102" s="12"/>
      <c r="C102" s="12" t="s">
        <v>323</v>
      </c>
      <c r="D102" s="12" t="s">
        <v>59</v>
      </c>
      <c r="E102" s="12" t="s">
        <v>324</v>
      </c>
      <c r="F102" s="21" t="s">
        <v>325</v>
      </c>
      <c r="G102" s="12" t="s">
        <v>36</v>
      </c>
      <c r="H102" s="12">
        <v>4253</v>
      </c>
      <c r="I102" s="12"/>
      <c r="J102" s="37">
        <f>ROUND(H102*0.16,2)</f>
        <v>680.48</v>
      </c>
      <c r="K102" s="12"/>
      <c r="L102" s="12"/>
      <c r="M102" s="37">
        <f>J102+K102+L102</f>
        <v>680.48</v>
      </c>
      <c r="N102" s="37"/>
      <c r="O102" s="37"/>
      <c r="P102" s="37"/>
      <c r="Q102" s="37"/>
      <c r="R102" s="37"/>
      <c r="S102" s="37">
        <f>M102+Q102</f>
        <v>680.48</v>
      </c>
      <c r="T102" s="38">
        <v>45078</v>
      </c>
      <c r="U102" s="26">
        <v>45108</v>
      </c>
      <c r="V102" s="9">
        <f>DATEDIF(T102,U102,"M")+1</f>
        <v>2</v>
      </c>
    </row>
    <row r="103" ht="18.75" customHeight="1" spans="1:22">
      <c r="A103" s="9">
        <v>96</v>
      </c>
      <c r="B103" s="12"/>
      <c r="C103" s="12" t="s">
        <v>326</v>
      </c>
      <c r="D103" s="12" t="s">
        <v>33</v>
      </c>
      <c r="E103" s="12" t="s">
        <v>327</v>
      </c>
      <c r="F103" s="21" t="s">
        <v>328</v>
      </c>
      <c r="G103" s="12" t="s">
        <v>36</v>
      </c>
      <c r="H103" s="13">
        <v>4253</v>
      </c>
      <c r="I103" s="13"/>
      <c r="J103" s="37">
        <f>ROUND(H103*0.16,2)</f>
        <v>680.48</v>
      </c>
      <c r="K103" s="13"/>
      <c r="L103" s="13"/>
      <c r="M103" s="37">
        <f>J103+K103+L103</f>
        <v>680.48</v>
      </c>
      <c r="N103" s="37"/>
      <c r="O103" s="37"/>
      <c r="P103" s="37"/>
      <c r="Q103" s="37"/>
      <c r="R103" s="37"/>
      <c r="S103" s="37">
        <f>M103+Q103</f>
        <v>680.48</v>
      </c>
      <c r="T103" s="38">
        <v>45078</v>
      </c>
      <c r="U103" s="26">
        <v>45108</v>
      </c>
      <c r="V103" s="9">
        <f>DATEDIF(T103,U103,"M")+1</f>
        <v>2</v>
      </c>
    </row>
    <row r="104" ht="18.75" customHeight="1" spans="1:22">
      <c r="A104" s="9">
        <v>97</v>
      </c>
      <c r="B104" s="12"/>
      <c r="C104" s="12" t="s">
        <v>329</v>
      </c>
      <c r="D104" s="12" t="s">
        <v>33</v>
      </c>
      <c r="E104" s="12" t="s">
        <v>330</v>
      </c>
      <c r="F104" s="21" t="s">
        <v>331</v>
      </c>
      <c r="G104" s="12" t="s">
        <v>36</v>
      </c>
      <c r="H104" s="13">
        <v>7600</v>
      </c>
      <c r="I104" s="13"/>
      <c r="J104" s="37">
        <v>1134.24</v>
      </c>
      <c r="K104" s="13"/>
      <c r="L104" s="13"/>
      <c r="M104" s="37">
        <f>J104+K104+L104</f>
        <v>1134.24</v>
      </c>
      <c r="N104" s="37"/>
      <c r="O104" s="37"/>
      <c r="P104" s="37"/>
      <c r="Q104" s="37"/>
      <c r="R104" s="37"/>
      <c r="S104" s="37">
        <f>M104+Q104</f>
        <v>1134.24</v>
      </c>
      <c r="T104" s="38">
        <v>45078</v>
      </c>
      <c r="U104" s="26">
        <v>45108</v>
      </c>
      <c r="V104" s="9">
        <f>DATEDIF(T104,U104,"M")+1</f>
        <v>2</v>
      </c>
    </row>
    <row r="105" ht="18.75" customHeight="1" spans="1:22">
      <c r="A105" s="9">
        <v>98</v>
      </c>
      <c r="B105" s="12"/>
      <c r="C105" s="12" t="s">
        <v>332</v>
      </c>
      <c r="D105" s="12" t="s">
        <v>33</v>
      </c>
      <c r="E105" s="12" t="s">
        <v>333</v>
      </c>
      <c r="F105" s="15" t="s">
        <v>334</v>
      </c>
      <c r="G105" s="12" t="s">
        <v>36</v>
      </c>
      <c r="H105" s="13">
        <v>4680</v>
      </c>
      <c r="I105" s="13"/>
      <c r="J105" s="37">
        <f t="shared" ref="J105:J111" si="23">ROUND(H105*0.16,2)</f>
        <v>748.8</v>
      </c>
      <c r="K105" s="13"/>
      <c r="L105" s="13"/>
      <c r="M105" s="37">
        <f>J105+K105+L105</f>
        <v>748.8</v>
      </c>
      <c r="N105" s="37"/>
      <c r="O105" s="37"/>
      <c r="P105" s="37"/>
      <c r="Q105" s="37"/>
      <c r="R105" s="37"/>
      <c r="S105" s="37">
        <f>M105+Q105</f>
        <v>748.8</v>
      </c>
      <c r="T105" s="38">
        <v>45078</v>
      </c>
      <c r="U105" s="26">
        <v>45108</v>
      </c>
      <c r="V105" s="9">
        <f>DATEDIF(T105,U105,"M")+1</f>
        <v>2</v>
      </c>
    </row>
    <row r="106" ht="18.75" customHeight="1" spans="1:22">
      <c r="A106" s="9">
        <v>99</v>
      </c>
      <c r="B106" s="12"/>
      <c r="C106" s="12" t="s">
        <v>335</v>
      </c>
      <c r="D106" s="12" t="s">
        <v>59</v>
      </c>
      <c r="E106" s="12" t="s">
        <v>336</v>
      </c>
      <c r="F106" s="21" t="s">
        <v>337</v>
      </c>
      <c r="G106" s="12" t="s">
        <v>36</v>
      </c>
      <c r="H106" s="13">
        <v>4253</v>
      </c>
      <c r="I106" s="13"/>
      <c r="J106" s="37">
        <f>ROUND(H106*0.16,2)</f>
        <v>680.48</v>
      </c>
      <c r="K106" s="13"/>
      <c r="L106" s="13"/>
      <c r="M106" s="37">
        <f>J106+K106+L106</f>
        <v>680.48</v>
      </c>
      <c r="N106" s="37"/>
      <c r="O106" s="37"/>
      <c r="P106" s="37"/>
      <c r="Q106" s="37"/>
      <c r="R106" s="37"/>
      <c r="S106" s="37">
        <f>M106+Q106</f>
        <v>680.48</v>
      </c>
      <c r="T106" s="38">
        <v>45078</v>
      </c>
      <c r="U106" s="26">
        <v>45108</v>
      </c>
      <c r="V106" s="9">
        <f>DATEDIF(T106,U106,"M")+1</f>
        <v>2</v>
      </c>
    </row>
    <row r="107" ht="18.75" customHeight="1" spans="1:22">
      <c r="A107" s="9">
        <v>100</v>
      </c>
      <c r="B107" s="12"/>
      <c r="C107" s="12" t="s">
        <v>338</v>
      </c>
      <c r="D107" s="12" t="s">
        <v>59</v>
      </c>
      <c r="E107" s="12" t="s">
        <v>339</v>
      </c>
      <c r="F107" s="12" t="s">
        <v>340</v>
      </c>
      <c r="G107" s="12" t="s">
        <v>36</v>
      </c>
      <c r="H107" s="13">
        <v>4253</v>
      </c>
      <c r="I107" s="13"/>
      <c r="J107" s="37">
        <f>ROUND(H107*0.16,2)</f>
        <v>680.48</v>
      </c>
      <c r="K107" s="13"/>
      <c r="L107" s="13"/>
      <c r="M107" s="37">
        <f>J107+K107+L107</f>
        <v>680.48</v>
      </c>
      <c r="N107" s="37"/>
      <c r="O107" s="37"/>
      <c r="P107" s="37"/>
      <c r="Q107" s="37"/>
      <c r="R107" s="37"/>
      <c r="S107" s="37">
        <f>M107+Q107</f>
        <v>680.48</v>
      </c>
      <c r="T107" s="38">
        <v>45108</v>
      </c>
      <c r="U107" s="26">
        <v>45108</v>
      </c>
      <c r="V107" s="9">
        <f>DATEDIF(T107,U107,"M")+1</f>
        <v>1</v>
      </c>
    </row>
    <row r="108" ht="18.75" customHeight="1" spans="1:22">
      <c r="A108" s="9">
        <v>101</v>
      </c>
      <c r="B108" s="12"/>
      <c r="C108" s="12" t="s">
        <v>341</v>
      </c>
      <c r="D108" s="12" t="s">
        <v>33</v>
      </c>
      <c r="E108" s="12" t="s">
        <v>342</v>
      </c>
      <c r="F108" s="12" t="s">
        <v>343</v>
      </c>
      <c r="G108" s="12" t="s">
        <v>36</v>
      </c>
      <c r="H108" s="13">
        <v>4600</v>
      </c>
      <c r="I108" s="13"/>
      <c r="J108" s="37">
        <f>ROUND(H108*0.16,2)</f>
        <v>736</v>
      </c>
      <c r="K108" s="13"/>
      <c r="L108" s="13"/>
      <c r="M108" s="37">
        <f>J108+K108+L108</f>
        <v>736</v>
      </c>
      <c r="N108" s="37"/>
      <c r="O108" s="37"/>
      <c r="P108" s="37"/>
      <c r="Q108" s="37"/>
      <c r="R108" s="37"/>
      <c r="S108" s="37">
        <f>M108+Q108</f>
        <v>736</v>
      </c>
      <c r="T108" s="38">
        <v>45108</v>
      </c>
      <c r="U108" s="26">
        <v>45108</v>
      </c>
      <c r="V108" s="9">
        <f>DATEDIF(T108,U108,"M")+1</f>
        <v>1</v>
      </c>
    </row>
    <row r="109" ht="18.75" customHeight="1" spans="1:22">
      <c r="A109" s="9">
        <v>102</v>
      </c>
      <c r="B109" s="12"/>
      <c r="C109" s="12" t="s">
        <v>344</v>
      </c>
      <c r="D109" s="12" t="s">
        <v>33</v>
      </c>
      <c r="E109" s="12" t="s">
        <v>345</v>
      </c>
      <c r="F109" s="12" t="s">
        <v>346</v>
      </c>
      <c r="G109" s="12" t="s">
        <v>36</v>
      </c>
      <c r="H109" s="13">
        <v>4800</v>
      </c>
      <c r="I109" s="13"/>
      <c r="J109" s="37">
        <f>ROUND(H109*0.16,2)</f>
        <v>768</v>
      </c>
      <c r="K109" s="13"/>
      <c r="L109" s="13"/>
      <c r="M109" s="37">
        <f>J109+K109+L109</f>
        <v>768</v>
      </c>
      <c r="N109" s="37"/>
      <c r="O109" s="37"/>
      <c r="P109" s="37"/>
      <c r="Q109" s="37"/>
      <c r="R109" s="37"/>
      <c r="S109" s="37">
        <f>M109+Q109</f>
        <v>768</v>
      </c>
      <c r="T109" s="38">
        <v>45108</v>
      </c>
      <c r="U109" s="26">
        <v>45108</v>
      </c>
      <c r="V109" s="9">
        <f>DATEDIF(T109,U109,"M")+1</f>
        <v>1</v>
      </c>
    </row>
    <row r="110" ht="18.75" customHeight="1" spans="1:22">
      <c r="A110" s="9">
        <v>103</v>
      </c>
      <c r="B110" s="12"/>
      <c r="C110" s="12" t="s">
        <v>347</v>
      </c>
      <c r="D110" s="12" t="s">
        <v>33</v>
      </c>
      <c r="E110" s="12" t="s">
        <v>348</v>
      </c>
      <c r="F110" s="12" t="s">
        <v>349</v>
      </c>
      <c r="G110" s="12" t="s">
        <v>36</v>
      </c>
      <c r="H110" s="13">
        <v>4253</v>
      </c>
      <c r="I110" s="13"/>
      <c r="J110" s="37">
        <f>ROUND(H110*0.16,2)</f>
        <v>680.48</v>
      </c>
      <c r="K110" s="13"/>
      <c r="L110" s="13"/>
      <c r="M110" s="37">
        <f>J110+K110+L110</f>
        <v>680.48</v>
      </c>
      <c r="N110" s="37"/>
      <c r="O110" s="37"/>
      <c r="P110" s="37"/>
      <c r="Q110" s="37"/>
      <c r="R110" s="37"/>
      <c r="S110" s="37">
        <f>M110+Q110</f>
        <v>680.48</v>
      </c>
      <c r="T110" s="38">
        <v>45108</v>
      </c>
      <c r="U110" s="26">
        <v>45108</v>
      </c>
      <c r="V110" s="9">
        <f>DATEDIF(T110,U110,"M")+1</f>
        <v>1</v>
      </c>
    </row>
    <row r="111" ht="18.75" customHeight="1" spans="1:22">
      <c r="A111" s="9">
        <v>104</v>
      </c>
      <c r="B111" s="12"/>
      <c r="C111" s="12" t="s">
        <v>350</v>
      </c>
      <c r="D111" s="12" t="s">
        <v>59</v>
      </c>
      <c r="E111" s="12" t="s">
        <v>351</v>
      </c>
      <c r="F111" s="12" t="s">
        <v>352</v>
      </c>
      <c r="G111" s="12" t="s">
        <v>36</v>
      </c>
      <c r="H111" s="13">
        <v>4253</v>
      </c>
      <c r="I111" s="13"/>
      <c r="J111" s="37">
        <f>ROUND(H111*0.16,2)</f>
        <v>680.48</v>
      </c>
      <c r="K111" s="13"/>
      <c r="L111" s="13"/>
      <c r="M111" s="37">
        <f>J111+K111+L111</f>
        <v>680.48</v>
      </c>
      <c r="N111" s="37"/>
      <c r="O111" s="37"/>
      <c r="P111" s="37"/>
      <c r="Q111" s="37"/>
      <c r="R111" s="37"/>
      <c r="S111" s="37">
        <f>M111+Q111</f>
        <v>680.48</v>
      </c>
      <c r="T111" s="38">
        <v>45108</v>
      </c>
      <c r="U111" s="26">
        <v>45108</v>
      </c>
      <c r="V111" s="9">
        <f>DATEDIF(T111,U111,"M")+1</f>
        <v>1</v>
      </c>
    </row>
    <row r="112" ht="18.75" customHeight="1" spans="1:22">
      <c r="A112" s="9">
        <v>105</v>
      </c>
      <c r="B112" s="12"/>
      <c r="C112" s="12" t="s">
        <v>353</v>
      </c>
      <c r="D112" s="12" t="s">
        <v>33</v>
      </c>
      <c r="E112" s="12" t="s">
        <v>354</v>
      </c>
      <c r="F112" s="12" t="s">
        <v>355</v>
      </c>
      <c r="G112" s="12" t="s">
        <v>36</v>
      </c>
      <c r="H112" s="13">
        <v>14400</v>
      </c>
      <c r="I112" s="13"/>
      <c r="J112" s="37">
        <v>1134.24</v>
      </c>
      <c r="K112" s="13"/>
      <c r="L112" s="13"/>
      <c r="M112" s="37">
        <f>J112+K112+L112</f>
        <v>1134.24</v>
      </c>
      <c r="N112" s="37"/>
      <c r="O112" s="37"/>
      <c r="P112" s="37"/>
      <c r="Q112" s="37"/>
      <c r="R112" s="37"/>
      <c r="S112" s="37">
        <f>M112+Q112</f>
        <v>1134.24</v>
      </c>
      <c r="T112" s="38">
        <v>45108</v>
      </c>
      <c r="U112" s="26">
        <v>45108</v>
      </c>
      <c r="V112" s="9">
        <f>DATEDIF(T112,U112,"M")+1</f>
        <v>1</v>
      </c>
    </row>
    <row r="113" ht="18.75" customHeight="1" spans="1:22">
      <c r="A113" s="9">
        <v>106</v>
      </c>
      <c r="B113" s="12"/>
      <c r="C113" s="12" t="s">
        <v>356</v>
      </c>
      <c r="D113" s="12" t="s">
        <v>59</v>
      </c>
      <c r="E113" s="12" t="s">
        <v>357</v>
      </c>
      <c r="F113" s="12" t="s">
        <v>358</v>
      </c>
      <c r="G113" s="12" t="s">
        <v>36</v>
      </c>
      <c r="H113" s="13">
        <v>5240</v>
      </c>
      <c r="I113" s="13"/>
      <c r="J113" s="37">
        <f t="shared" ref="J113:J134" si="24">ROUND(H113*0.16,2)</f>
        <v>838.4</v>
      </c>
      <c r="K113" s="13"/>
      <c r="L113" s="13"/>
      <c r="M113" s="37">
        <f>J113+K113+L113</f>
        <v>838.4</v>
      </c>
      <c r="N113" s="37"/>
      <c r="O113" s="37"/>
      <c r="P113" s="37"/>
      <c r="Q113" s="37"/>
      <c r="R113" s="37"/>
      <c r="S113" s="37">
        <f>M113+Q113</f>
        <v>838.4</v>
      </c>
      <c r="T113" s="38">
        <v>45108</v>
      </c>
      <c r="U113" s="26">
        <v>45108</v>
      </c>
      <c r="V113" s="9">
        <f>DATEDIF(T113,U113,"M")+1</f>
        <v>1</v>
      </c>
    </row>
    <row r="114" ht="18.75" customHeight="1" spans="1:22">
      <c r="A114" s="9">
        <v>107</v>
      </c>
      <c r="B114" s="12"/>
      <c r="C114" s="12" t="s">
        <v>296</v>
      </c>
      <c r="D114" s="12" t="s">
        <v>33</v>
      </c>
      <c r="E114" s="12" t="s">
        <v>297</v>
      </c>
      <c r="F114" s="12" t="s">
        <v>298</v>
      </c>
      <c r="G114" s="12" t="s">
        <v>36</v>
      </c>
      <c r="H114" s="13">
        <v>8000</v>
      </c>
      <c r="I114" s="13"/>
      <c r="J114" s="37">
        <v>1134.24</v>
      </c>
      <c r="K114" s="13"/>
      <c r="L114" s="13"/>
      <c r="M114" s="37">
        <f>J114+K114+L114</f>
        <v>1134.24</v>
      </c>
      <c r="N114" s="37"/>
      <c r="O114" s="37"/>
      <c r="P114" s="37"/>
      <c r="Q114" s="37"/>
      <c r="R114" s="37"/>
      <c r="S114" s="37">
        <f>M114+Q114</f>
        <v>1134.24</v>
      </c>
      <c r="T114" s="38">
        <v>45108</v>
      </c>
      <c r="U114" s="26">
        <v>45108</v>
      </c>
      <c r="V114" s="9">
        <f>DATEDIF(T114,U114,"M")+1</f>
        <v>1</v>
      </c>
    </row>
    <row r="115" ht="18.75" customHeight="1" spans="1:22">
      <c r="A115" s="9">
        <v>108</v>
      </c>
      <c r="B115" s="12"/>
      <c r="C115" s="12" t="s">
        <v>359</v>
      </c>
      <c r="D115" s="12" t="s">
        <v>59</v>
      </c>
      <c r="E115" s="12" t="s">
        <v>360</v>
      </c>
      <c r="F115" s="12" t="s">
        <v>361</v>
      </c>
      <c r="G115" s="12" t="s">
        <v>36</v>
      </c>
      <c r="H115" s="13">
        <v>4253</v>
      </c>
      <c r="I115" s="13"/>
      <c r="J115" s="37">
        <f t="shared" ref="J115:J136" si="25">ROUND(H115*0.16,2)</f>
        <v>680.48</v>
      </c>
      <c r="K115" s="13"/>
      <c r="L115" s="13"/>
      <c r="M115" s="37">
        <f>J115+K115+L115</f>
        <v>680.48</v>
      </c>
      <c r="N115" s="37"/>
      <c r="O115" s="37"/>
      <c r="P115" s="37"/>
      <c r="Q115" s="37"/>
      <c r="R115" s="37"/>
      <c r="S115" s="37">
        <f>M115+Q115</f>
        <v>680.48</v>
      </c>
      <c r="T115" s="38">
        <v>45108</v>
      </c>
      <c r="U115" s="26">
        <v>45108</v>
      </c>
      <c r="V115" s="9">
        <f>DATEDIF(T115,U115,"M")+1</f>
        <v>1</v>
      </c>
    </row>
    <row r="116" ht="18.75" customHeight="1" spans="1:22">
      <c r="A116" s="9">
        <v>109</v>
      </c>
      <c r="B116" s="12"/>
      <c r="C116" s="12" t="s">
        <v>362</v>
      </c>
      <c r="D116" s="12" t="s">
        <v>59</v>
      </c>
      <c r="E116" s="12" t="s">
        <v>363</v>
      </c>
      <c r="F116" s="12" t="s">
        <v>364</v>
      </c>
      <c r="G116" s="12" t="s">
        <v>36</v>
      </c>
      <c r="H116" s="13">
        <v>4600</v>
      </c>
      <c r="I116" s="13"/>
      <c r="J116" s="37">
        <f>ROUND(H116*0.16,2)</f>
        <v>736</v>
      </c>
      <c r="K116" s="13"/>
      <c r="L116" s="13"/>
      <c r="M116" s="37">
        <f>J116+K116+L116</f>
        <v>736</v>
      </c>
      <c r="N116" s="37"/>
      <c r="O116" s="37"/>
      <c r="P116" s="37"/>
      <c r="Q116" s="37"/>
      <c r="R116" s="37"/>
      <c r="S116" s="37">
        <f>M116+Q116</f>
        <v>736</v>
      </c>
      <c r="T116" s="38">
        <v>45108</v>
      </c>
      <c r="U116" s="26">
        <v>45108</v>
      </c>
      <c r="V116" s="9">
        <f>DATEDIF(T116,U116,"M")+1</f>
        <v>1</v>
      </c>
    </row>
    <row r="117" ht="18.75" customHeight="1" spans="1:22">
      <c r="A117" s="9">
        <v>110</v>
      </c>
      <c r="B117" s="12"/>
      <c r="C117" s="12" t="s">
        <v>365</v>
      </c>
      <c r="D117" s="12" t="s">
        <v>59</v>
      </c>
      <c r="E117" s="12" t="s">
        <v>366</v>
      </c>
      <c r="F117" s="12" t="s">
        <v>367</v>
      </c>
      <c r="G117" s="12" t="s">
        <v>36</v>
      </c>
      <c r="H117" s="13">
        <v>4253</v>
      </c>
      <c r="I117" s="13"/>
      <c r="J117" s="37">
        <f>ROUND(H117*0.16,2)</f>
        <v>680.48</v>
      </c>
      <c r="K117" s="13"/>
      <c r="L117" s="13"/>
      <c r="M117" s="37">
        <f>J117+K117+L117</f>
        <v>680.48</v>
      </c>
      <c r="N117" s="37"/>
      <c r="O117" s="37"/>
      <c r="P117" s="37"/>
      <c r="Q117" s="37"/>
      <c r="R117" s="37"/>
      <c r="S117" s="37">
        <f>M117+Q117</f>
        <v>680.48</v>
      </c>
      <c r="T117" s="38">
        <v>45108</v>
      </c>
      <c r="U117" s="26">
        <v>45108</v>
      </c>
      <c r="V117" s="9">
        <f>DATEDIF(T117,U117,"M")+1</f>
        <v>1</v>
      </c>
    </row>
    <row r="118" ht="18.75" customHeight="1" spans="1:22">
      <c r="A118" s="9">
        <v>111</v>
      </c>
      <c r="B118" s="12"/>
      <c r="C118" s="12" t="s">
        <v>368</v>
      </c>
      <c r="D118" s="12" t="s">
        <v>59</v>
      </c>
      <c r="E118" s="12" t="s">
        <v>369</v>
      </c>
      <c r="F118" s="12" t="s">
        <v>370</v>
      </c>
      <c r="G118" s="12" t="s">
        <v>87</v>
      </c>
      <c r="H118" s="13">
        <v>4253</v>
      </c>
      <c r="I118" s="13">
        <v>7089</v>
      </c>
      <c r="J118" s="13">
        <f>ROUND(H118*0.16,2)</f>
        <v>680.48</v>
      </c>
      <c r="K118" s="13">
        <f t="shared" ref="K118:K134" si="26">ROUND(I118*0.09,2)</f>
        <v>638.01</v>
      </c>
      <c r="L118" s="13">
        <f t="shared" ref="L118:L134" si="27">ROUND(H118*0.005,2)</f>
        <v>21.27</v>
      </c>
      <c r="M118" s="13">
        <f>J118+K118+L118</f>
        <v>1339.76</v>
      </c>
      <c r="N118" s="13">
        <f t="shared" ref="N118:N134" si="28">ROUND(H118*0.08,2)</f>
        <v>340.24</v>
      </c>
      <c r="O118" s="12">
        <f t="shared" ref="O118:O134" si="29">ROUND(I118*0.02,2)</f>
        <v>141.78</v>
      </c>
      <c r="P118" s="12">
        <f t="shared" ref="P118:P134" si="30">ROUND(H118*0.005,2)</f>
        <v>21.27</v>
      </c>
      <c r="Q118" s="12">
        <f t="shared" ref="Q118:Q134" si="31">N118+O118+P118</f>
        <v>503.29</v>
      </c>
      <c r="R118" s="37"/>
      <c r="S118" s="37">
        <f>M118+Q118</f>
        <v>1843.05</v>
      </c>
      <c r="T118" s="38">
        <v>45078</v>
      </c>
      <c r="U118" s="26">
        <v>45108</v>
      </c>
      <c r="V118" s="9">
        <f>DATEDIF(T118,U118,"M")+1</f>
        <v>2</v>
      </c>
    </row>
    <row r="119" ht="18.75" customHeight="1" spans="1:22">
      <c r="A119" s="9">
        <v>112</v>
      </c>
      <c r="B119" s="12"/>
      <c r="C119" s="12" t="s">
        <v>371</v>
      </c>
      <c r="D119" s="12" t="s">
        <v>33</v>
      </c>
      <c r="E119" s="12" t="s">
        <v>372</v>
      </c>
      <c r="F119" s="12" t="s">
        <v>373</v>
      </c>
      <c r="G119" s="12" t="s">
        <v>87</v>
      </c>
      <c r="H119" s="13">
        <v>4253</v>
      </c>
      <c r="I119" s="13">
        <v>7089</v>
      </c>
      <c r="J119" s="13">
        <f>ROUND(H119*0.16,2)</f>
        <v>680.48</v>
      </c>
      <c r="K119" s="13">
        <f>ROUND(I119*0.09,2)</f>
        <v>638.01</v>
      </c>
      <c r="L119" s="13">
        <f>ROUND(H119*0.005,2)</f>
        <v>21.27</v>
      </c>
      <c r="M119" s="13">
        <f>J119+K119+L119</f>
        <v>1339.76</v>
      </c>
      <c r="N119" s="13">
        <f>ROUND(H119*0.08,2)</f>
        <v>340.24</v>
      </c>
      <c r="O119" s="12">
        <f>ROUND(I119*0.02,2)</f>
        <v>141.78</v>
      </c>
      <c r="P119" s="12">
        <f>ROUND(H119*0.005,2)</f>
        <v>21.27</v>
      </c>
      <c r="Q119" s="12">
        <f>N119+O119+P119</f>
        <v>503.29</v>
      </c>
      <c r="R119" s="37"/>
      <c r="S119" s="37">
        <f>M119+Q119</f>
        <v>1843.05</v>
      </c>
      <c r="T119" s="38">
        <v>45078</v>
      </c>
      <c r="U119" s="26">
        <v>45108</v>
      </c>
      <c r="V119" s="9">
        <f>DATEDIF(T119,U119,"M")+1</f>
        <v>2</v>
      </c>
    </row>
    <row r="120" ht="18.75" customHeight="1" spans="1:22">
      <c r="A120" s="9">
        <v>113</v>
      </c>
      <c r="B120" s="12"/>
      <c r="C120" s="12" t="s">
        <v>374</v>
      </c>
      <c r="D120" s="12" t="s">
        <v>59</v>
      </c>
      <c r="E120" s="12" t="s">
        <v>375</v>
      </c>
      <c r="F120" s="12" t="s">
        <v>376</v>
      </c>
      <c r="G120" s="12" t="s">
        <v>87</v>
      </c>
      <c r="H120" s="12">
        <v>4253</v>
      </c>
      <c r="I120" s="12">
        <v>7089</v>
      </c>
      <c r="J120" s="12">
        <f>ROUND(H120*0.16,2)</f>
        <v>680.48</v>
      </c>
      <c r="K120" s="12">
        <f>ROUND(I120*0.09,2)</f>
        <v>638.01</v>
      </c>
      <c r="L120" s="12">
        <f>ROUND(H120*0.005,2)</f>
        <v>21.27</v>
      </c>
      <c r="M120" s="12">
        <f>J120+K120+L120</f>
        <v>1339.76</v>
      </c>
      <c r="N120" s="12">
        <f>ROUND(H120*0.08,2)</f>
        <v>340.24</v>
      </c>
      <c r="O120" s="12">
        <f>ROUND(I120*0.02,2)</f>
        <v>141.78</v>
      </c>
      <c r="P120" s="12">
        <f>ROUND(H120*0.005,2)</f>
        <v>21.27</v>
      </c>
      <c r="Q120" s="12">
        <f>N120+O120+P120</f>
        <v>503.29</v>
      </c>
      <c r="R120" s="37"/>
      <c r="S120" s="37">
        <f>M120+Q120</f>
        <v>1843.05</v>
      </c>
      <c r="T120" s="38">
        <v>45078</v>
      </c>
      <c r="U120" s="26">
        <v>45108</v>
      </c>
      <c r="V120" s="9">
        <f>DATEDIF(T120,U120,"M")+1</f>
        <v>2</v>
      </c>
    </row>
    <row r="121" ht="18.75" customHeight="1" spans="1:22">
      <c r="A121" s="9">
        <v>114</v>
      </c>
      <c r="B121" s="12"/>
      <c r="C121" s="12" t="s">
        <v>377</v>
      </c>
      <c r="D121" s="12" t="s">
        <v>59</v>
      </c>
      <c r="E121" s="12" t="s">
        <v>378</v>
      </c>
      <c r="F121" s="12" t="s">
        <v>379</v>
      </c>
      <c r="G121" s="12" t="s">
        <v>87</v>
      </c>
      <c r="H121" s="12">
        <v>4253</v>
      </c>
      <c r="I121" s="12">
        <v>7089</v>
      </c>
      <c r="J121" s="12">
        <f>ROUND(H121*0.16,2)</f>
        <v>680.48</v>
      </c>
      <c r="K121" s="12">
        <f>ROUND(I121*0.09,2)</f>
        <v>638.01</v>
      </c>
      <c r="L121" s="12">
        <f>ROUND(H121*0.005,2)</f>
        <v>21.27</v>
      </c>
      <c r="M121" s="12">
        <f>J121+K121+L121</f>
        <v>1339.76</v>
      </c>
      <c r="N121" s="12">
        <f>ROUND(H121*0.08,2)</f>
        <v>340.24</v>
      </c>
      <c r="O121" s="12">
        <f>ROUND(I121*0.02,2)</f>
        <v>141.78</v>
      </c>
      <c r="P121" s="12">
        <f>ROUND(H121*0.005,2)</f>
        <v>21.27</v>
      </c>
      <c r="Q121" s="12">
        <f>N121+O121+P121</f>
        <v>503.29</v>
      </c>
      <c r="R121" s="37"/>
      <c r="S121" s="37">
        <f>M121+Q121</f>
        <v>1843.05</v>
      </c>
      <c r="T121" s="38">
        <v>45078</v>
      </c>
      <c r="U121" s="26">
        <v>45108</v>
      </c>
      <c r="V121" s="9">
        <f>DATEDIF(T121,U121,"M")+1</f>
        <v>2</v>
      </c>
    </row>
    <row r="122" ht="18.75" customHeight="1" spans="1:22">
      <c r="A122" s="9">
        <v>115</v>
      </c>
      <c r="B122" s="12"/>
      <c r="C122" s="12" t="s">
        <v>380</v>
      </c>
      <c r="D122" s="12" t="s">
        <v>33</v>
      </c>
      <c r="E122" s="12" t="s">
        <v>381</v>
      </c>
      <c r="F122" s="12" t="s">
        <v>382</v>
      </c>
      <c r="G122" s="12" t="s">
        <v>87</v>
      </c>
      <c r="H122" s="12">
        <v>4253</v>
      </c>
      <c r="I122" s="12">
        <v>7089</v>
      </c>
      <c r="J122" s="12">
        <f>ROUND(H122*0.16,2)</f>
        <v>680.48</v>
      </c>
      <c r="K122" s="12">
        <f>ROUND(I122*0.09,2)</f>
        <v>638.01</v>
      </c>
      <c r="L122" s="12">
        <f>ROUND(H122*0.005,2)</f>
        <v>21.27</v>
      </c>
      <c r="M122" s="12">
        <f>J122+K122+L122</f>
        <v>1339.76</v>
      </c>
      <c r="N122" s="12">
        <f>ROUND(H122*0.08,2)</f>
        <v>340.24</v>
      </c>
      <c r="O122" s="12">
        <f>ROUND(I122*0.02,2)</f>
        <v>141.78</v>
      </c>
      <c r="P122" s="12">
        <f>ROUND(H122*0.005,2)</f>
        <v>21.27</v>
      </c>
      <c r="Q122" s="12">
        <f>N122+O122+P122</f>
        <v>503.29</v>
      </c>
      <c r="R122" s="37"/>
      <c r="S122" s="37">
        <f>M122+Q122</f>
        <v>1843.05</v>
      </c>
      <c r="T122" s="38">
        <v>45078</v>
      </c>
      <c r="U122" s="26">
        <v>45108</v>
      </c>
      <c r="V122" s="9">
        <f>DATEDIF(T122,U122,"M")+1</f>
        <v>2</v>
      </c>
    </row>
    <row r="123" ht="18.75" customHeight="1" spans="1:22">
      <c r="A123" s="9">
        <v>116</v>
      </c>
      <c r="B123" s="12"/>
      <c r="C123" s="12" t="s">
        <v>383</v>
      </c>
      <c r="D123" s="12" t="s">
        <v>59</v>
      </c>
      <c r="E123" s="12" t="s">
        <v>384</v>
      </c>
      <c r="F123" s="12" t="s">
        <v>385</v>
      </c>
      <c r="G123" s="12" t="s">
        <v>87</v>
      </c>
      <c r="H123" s="12">
        <v>4253</v>
      </c>
      <c r="I123" s="12">
        <v>7089</v>
      </c>
      <c r="J123" s="12">
        <f>ROUND(H123*0.16,2)</f>
        <v>680.48</v>
      </c>
      <c r="K123" s="12">
        <f>ROUND(I123*0.09,2)</f>
        <v>638.01</v>
      </c>
      <c r="L123" s="12">
        <f>ROUND(H123*0.005,2)</f>
        <v>21.27</v>
      </c>
      <c r="M123" s="12">
        <f>J123+K123+L123</f>
        <v>1339.76</v>
      </c>
      <c r="N123" s="12">
        <f>ROUND(H123*0.08,2)</f>
        <v>340.24</v>
      </c>
      <c r="O123" s="12">
        <f>ROUND(I123*0.02,2)</f>
        <v>141.78</v>
      </c>
      <c r="P123" s="12">
        <f>ROUND(H123*0.005,2)</f>
        <v>21.27</v>
      </c>
      <c r="Q123" s="12">
        <f>N123+O123+P123</f>
        <v>503.29</v>
      </c>
      <c r="R123" s="37"/>
      <c r="S123" s="37">
        <f>M123+Q123</f>
        <v>1843.05</v>
      </c>
      <c r="T123" s="38">
        <v>45078</v>
      </c>
      <c r="U123" s="26">
        <v>45108</v>
      </c>
      <c r="V123" s="9">
        <f>DATEDIF(T123,U123,"M")+1</f>
        <v>2</v>
      </c>
    </row>
    <row r="124" ht="18.75" customHeight="1" spans="1:22">
      <c r="A124" s="9">
        <v>117</v>
      </c>
      <c r="B124" s="12"/>
      <c r="C124" s="12" t="s">
        <v>386</v>
      </c>
      <c r="D124" s="12" t="s">
        <v>59</v>
      </c>
      <c r="E124" s="12" t="s">
        <v>387</v>
      </c>
      <c r="F124" s="12" t="s">
        <v>388</v>
      </c>
      <c r="G124" s="12" t="s">
        <v>87</v>
      </c>
      <c r="H124" s="12">
        <v>4253</v>
      </c>
      <c r="I124" s="12">
        <v>7089</v>
      </c>
      <c r="J124" s="12">
        <f>ROUND(H124*0.16,2)</f>
        <v>680.48</v>
      </c>
      <c r="K124" s="12">
        <f>ROUND(I124*0.09,2)</f>
        <v>638.01</v>
      </c>
      <c r="L124" s="12">
        <f>ROUND(H124*0.005,2)</f>
        <v>21.27</v>
      </c>
      <c r="M124" s="12">
        <f>J124+K124+L124</f>
        <v>1339.76</v>
      </c>
      <c r="N124" s="12">
        <f>ROUND(H124*0.08,2)</f>
        <v>340.24</v>
      </c>
      <c r="O124" s="12">
        <f>ROUND(I124*0.02,2)</f>
        <v>141.78</v>
      </c>
      <c r="P124" s="12">
        <f>ROUND(H124*0.005,2)</f>
        <v>21.27</v>
      </c>
      <c r="Q124" s="12">
        <f>N124+O124+P124</f>
        <v>503.29</v>
      </c>
      <c r="R124" s="37"/>
      <c r="S124" s="37">
        <f>M124+Q124</f>
        <v>1843.05</v>
      </c>
      <c r="T124" s="38">
        <v>45108</v>
      </c>
      <c r="U124" s="26">
        <v>45108</v>
      </c>
      <c r="V124" s="9">
        <f>DATEDIF(T124,U124,"M")+1</f>
        <v>1</v>
      </c>
    </row>
    <row r="125" ht="18.75" customHeight="1" spans="1:22">
      <c r="A125" s="9">
        <v>118</v>
      </c>
      <c r="B125" s="12"/>
      <c r="C125" s="12" t="s">
        <v>389</v>
      </c>
      <c r="D125" s="12" t="s">
        <v>59</v>
      </c>
      <c r="E125" s="12" t="s">
        <v>390</v>
      </c>
      <c r="F125" s="12" t="s">
        <v>391</v>
      </c>
      <c r="G125" s="12" t="s">
        <v>87</v>
      </c>
      <c r="H125" s="12">
        <v>4253</v>
      </c>
      <c r="I125" s="12">
        <v>7089</v>
      </c>
      <c r="J125" s="12">
        <f>ROUND(H125*0.16,2)</f>
        <v>680.48</v>
      </c>
      <c r="K125" s="12">
        <f>ROUND(I125*0.09,2)</f>
        <v>638.01</v>
      </c>
      <c r="L125" s="12">
        <f>ROUND(H125*0.005,2)</f>
        <v>21.27</v>
      </c>
      <c r="M125" s="12">
        <f>J125+K125+L125</f>
        <v>1339.76</v>
      </c>
      <c r="N125" s="12">
        <f>ROUND(H125*0.08,2)</f>
        <v>340.24</v>
      </c>
      <c r="O125" s="12">
        <f>ROUND(I125*0.02,2)</f>
        <v>141.78</v>
      </c>
      <c r="P125" s="12">
        <f>ROUND(H125*0.005,2)</f>
        <v>21.27</v>
      </c>
      <c r="Q125" s="12">
        <f>N125+O125+P125</f>
        <v>503.29</v>
      </c>
      <c r="R125" s="37"/>
      <c r="S125" s="37">
        <f>M125+Q125</f>
        <v>1843.05</v>
      </c>
      <c r="T125" s="38">
        <v>45108</v>
      </c>
      <c r="U125" s="26">
        <v>45108</v>
      </c>
      <c r="V125" s="9">
        <f>DATEDIF(T125,U125,"M")+1</f>
        <v>1</v>
      </c>
    </row>
    <row r="126" ht="18.75" customHeight="1" spans="1:22">
      <c r="A126" s="9">
        <v>119</v>
      </c>
      <c r="B126" s="12"/>
      <c r="C126" s="12" t="s">
        <v>392</v>
      </c>
      <c r="D126" s="12" t="s">
        <v>59</v>
      </c>
      <c r="E126" s="12" t="s">
        <v>393</v>
      </c>
      <c r="F126" s="12" t="s">
        <v>394</v>
      </c>
      <c r="G126" s="12" t="s">
        <v>87</v>
      </c>
      <c r="H126" s="12">
        <v>4253</v>
      </c>
      <c r="I126" s="12">
        <v>7089</v>
      </c>
      <c r="J126" s="12">
        <f>ROUND(H126*0.16,2)</f>
        <v>680.48</v>
      </c>
      <c r="K126" s="12">
        <f>ROUND(I126*0.09,2)</f>
        <v>638.01</v>
      </c>
      <c r="L126" s="12">
        <f>ROUND(H126*0.005,2)</f>
        <v>21.27</v>
      </c>
      <c r="M126" s="12">
        <f>J126+K126+L126</f>
        <v>1339.76</v>
      </c>
      <c r="N126" s="12">
        <f>ROUND(H126*0.08,2)</f>
        <v>340.24</v>
      </c>
      <c r="O126" s="12">
        <f>ROUND(I126*0.02,2)</f>
        <v>141.78</v>
      </c>
      <c r="P126" s="12">
        <f>ROUND(H126*0.005,2)</f>
        <v>21.27</v>
      </c>
      <c r="Q126" s="12">
        <f>N126+O126+P126</f>
        <v>503.29</v>
      </c>
      <c r="R126" s="37"/>
      <c r="S126" s="37">
        <f>M126+Q126</f>
        <v>1843.05</v>
      </c>
      <c r="T126" s="38">
        <v>45108</v>
      </c>
      <c r="U126" s="26">
        <v>45108</v>
      </c>
      <c r="V126" s="9">
        <f>DATEDIF(T126,U126,"M")+1</f>
        <v>1</v>
      </c>
    </row>
    <row r="127" ht="18.75" customHeight="1" spans="1:22">
      <c r="A127" s="9">
        <v>120</v>
      </c>
      <c r="B127" s="12"/>
      <c r="C127" s="12" t="s">
        <v>395</v>
      </c>
      <c r="D127" s="12" t="s">
        <v>59</v>
      </c>
      <c r="E127" s="12" t="s">
        <v>396</v>
      </c>
      <c r="F127" s="12" t="s">
        <v>397</v>
      </c>
      <c r="G127" s="12" t="s">
        <v>87</v>
      </c>
      <c r="H127" s="12">
        <v>4253</v>
      </c>
      <c r="I127" s="12">
        <v>7089</v>
      </c>
      <c r="J127" s="12">
        <f>ROUND(H127*0.16,2)</f>
        <v>680.48</v>
      </c>
      <c r="K127" s="12">
        <f>ROUND(I127*0.09,2)</f>
        <v>638.01</v>
      </c>
      <c r="L127" s="12">
        <f>ROUND(H127*0.005,2)</f>
        <v>21.27</v>
      </c>
      <c r="M127" s="12">
        <f>J127+K127+L127</f>
        <v>1339.76</v>
      </c>
      <c r="N127" s="12">
        <f>ROUND(H127*0.08,2)</f>
        <v>340.24</v>
      </c>
      <c r="O127" s="12">
        <f>ROUND(I127*0.02,2)</f>
        <v>141.78</v>
      </c>
      <c r="P127" s="12">
        <f>ROUND(H127*0.005,2)</f>
        <v>21.27</v>
      </c>
      <c r="Q127" s="12">
        <f>N127+O127+P127</f>
        <v>503.29</v>
      </c>
      <c r="R127" s="37"/>
      <c r="S127" s="37">
        <f>M127+Q127</f>
        <v>1843.05</v>
      </c>
      <c r="T127" s="38">
        <v>45108</v>
      </c>
      <c r="U127" s="26">
        <v>45108</v>
      </c>
      <c r="V127" s="9">
        <f>DATEDIF(T127,U127,"M")+1</f>
        <v>1</v>
      </c>
    </row>
    <row r="128" ht="18.75" customHeight="1" spans="1:22">
      <c r="A128" s="9">
        <v>121</v>
      </c>
      <c r="B128" s="12"/>
      <c r="C128" s="12" t="s">
        <v>398</v>
      </c>
      <c r="D128" s="12" t="s">
        <v>59</v>
      </c>
      <c r="E128" s="12" t="s">
        <v>399</v>
      </c>
      <c r="F128" s="12" t="s">
        <v>400</v>
      </c>
      <c r="G128" s="12" t="s">
        <v>87</v>
      </c>
      <c r="H128" s="12">
        <v>4253</v>
      </c>
      <c r="I128" s="12">
        <v>7089</v>
      </c>
      <c r="J128" s="12">
        <f>ROUND(H128*0.16,2)</f>
        <v>680.48</v>
      </c>
      <c r="K128" s="12">
        <f>ROUND(I128*0.09,2)</f>
        <v>638.01</v>
      </c>
      <c r="L128" s="12">
        <f>ROUND(H128*0.005,2)</f>
        <v>21.27</v>
      </c>
      <c r="M128" s="12">
        <f>J128+K128+L128</f>
        <v>1339.76</v>
      </c>
      <c r="N128" s="12">
        <f>ROUND(H128*0.08,2)</f>
        <v>340.24</v>
      </c>
      <c r="O128" s="12">
        <f>ROUND(I128*0.02,2)</f>
        <v>141.78</v>
      </c>
      <c r="P128" s="12">
        <f>ROUND(H128*0.005,2)</f>
        <v>21.27</v>
      </c>
      <c r="Q128" s="12">
        <f>N128+O128+P128</f>
        <v>503.29</v>
      </c>
      <c r="R128" s="37"/>
      <c r="S128" s="37">
        <f>M128+Q128</f>
        <v>1843.05</v>
      </c>
      <c r="T128" s="38">
        <v>45108</v>
      </c>
      <c r="U128" s="26">
        <v>45108</v>
      </c>
      <c r="V128" s="9">
        <f>DATEDIF(T128,U128,"M")+1</f>
        <v>1</v>
      </c>
    </row>
    <row r="129" ht="18.75" customHeight="1" spans="1:22">
      <c r="A129" s="9">
        <v>122</v>
      </c>
      <c r="B129" s="12"/>
      <c r="C129" s="12" t="s">
        <v>401</v>
      </c>
      <c r="D129" s="12" t="s">
        <v>59</v>
      </c>
      <c r="E129" s="12" t="s">
        <v>402</v>
      </c>
      <c r="F129" s="12" t="s">
        <v>403</v>
      </c>
      <c r="G129" s="12" t="s">
        <v>87</v>
      </c>
      <c r="H129" s="12">
        <v>4253</v>
      </c>
      <c r="I129" s="12">
        <v>7089</v>
      </c>
      <c r="J129" s="12">
        <f>ROUND(H129*0.16,2)</f>
        <v>680.48</v>
      </c>
      <c r="K129" s="12">
        <f>ROUND(I129*0.09,2)</f>
        <v>638.01</v>
      </c>
      <c r="L129" s="12">
        <f>ROUND(H129*0.005,2)</f>
        <v>21.27</v>
      </c>
      <c r="M129" s="12">
        <f>J129+K129+L129</f>
        <v>1339.76</v>
      </c>
      <c r="N129" s="12">
        <f>ROUND(H129*0.08,2)</f>
        <v>340.24</v>
      </c>
      <c r="O129" s="12">
        <f>ROUND(I129*0.02,2)</f>
        <v>141.78</v>
      </c>
      <c r="P129" s="12">
        <f>ROUND(H129*0.005,2)</f>
        <v>21.27</v>
      </c>
      <c r="Q129" s="12">
        <f>N129+O129+P129</f>
        <v>503.29</v>
      </c>
      <c r="R129" s="37"/>
      <c r="S129" s="37">
        <f>M129+Q129</f>
        <v>1843.05</v>
      </c>
      <c r="T129" s="38">
        <v>45108</v>
      </c>
      <c r="U129" s="26">
        <v>45108</v>
      </c>
      <c r="V129" s="9">
        <f>DATEDIF(T129,U129,"M")+1</f>
        <v>1</v>
      </c>
    </row>
    <row r="130" ht="18.75" customHeight="1" spans="1:22">
      <c r="A130" s="9">
        <v>123</v>
      </c>
      <c r="B130" s="12"/>
      <c r="C130" s="12" t="s">
        <v>404</v>
      </c>
      <c r="D130" s="12" t="s">
        <v>59</v>
      </c>
      <c r="E130" s="12" t="s">
        <v>405</v>
      </c>
      <c r="F130" s="12" t="s">
        <v>406</v>
      </c>
      <c r="G130" s="12" t="s">
        <v>87</v>
      </c>
      <c r="H130" s="12">
        <v>4253</v>
      </c>
      <c r="I130" s="12">
        <v>7089</v>
      </c>
      <c r="J130" s="12">
        <f>ROUND(H130*0.16,2)</f>
        <v>680.48</v>
      </c>
      <c r="K130" s="12">
        <f>ROUND(I130*0.09,2)</f>
        <v>638.01</v>
      </c>
      <c r="L130" s="12">
        <f>ROUND(H130*0.005,2)</f>
        <v>21.27</v>
      </c>
      <c r="M130" s="12">
        <f>J130+K130+L130</f>
        <v>1339.76</v>
      </c>
      <c r="N130" s="12">
        <f>ROUND(H130*0.08,2)</f>
        <v>340.24</v>
      </c>
      <c r="O130" s="12">
        <f>ROUND(I130*0.02,2)</f>
        <v>141.78</v>
      </c>
      <c r="P130" s="12">
        <f>ROUND(H130*0.005,2)</f>
        <v>21.27</v>
      </c>
      <c r="Q130" s="12">
        <f>N130+O130+P130</f>
        <v>503.29</v>
      </c>
      <c r="R130" s="37"/>
      <c r="S130" s="37">
        <f>M130+Q130</f>
        <v>1843.05</v>
      </c>
      <c r="T130" s="38">
        <v>45108</v>
      </c>
      <c r="U130" s="26">
        <v>45108</v>
      </c>
      <c r="V130" s="9">
        <f>DATEDIF(T130,U130,"M")+1</f>
        <v>1</v>
      </c>
    </row>
    <row r="131" ht="18.75" customHeight="1" spans="1:22">
      <c r="A131" s="9">
        <v>124</v>
      </c>
      <c r="B131" s="12"/>
      <c r="C131" s="12" t="s">
        <v>407</v>
      </c>
      <c r="D131" s="12" t="s">
        <v>59</v>
      </c>
      <c r="E131" s="12" t="s">
        <v>408</v>
      </c>
      <c r="F131" s="12" t="s">
        <v>409</v>
      </c>
      <c r="G131" s="12" t="s">
        <v>87</v>
      </c>
      <c r="H131" s="12">
        <v>4253</v>
      </c>
      <c r="I131" s="12">
        <v>7089</v>
      </c>
      <c r="J131" s="12">
        <f>ROUND(H131*0.16,2)</f>
        <v>680.48</v>
      </c>
      <c r="K131" s="12">
        <f>ROUND(I131*0.09,2)</f>
        <v>638.01</v>
      </c>
      <c r="L131" s="12">
        <f>ROUND(H131*0.005,2)</f>
        <v>21.27</v>
      </c>
      <c r="M131" s="12">
        <f>J131+K131+L131</f>
        <v>1339.76</v>
      </c>
      <c r="N131" s="12">
        <f>ROUND(H131*0.08,2)</f>
        <v>340.24</v>
      </c>
      <c r="O131" s="12">
        <f>ROUND(I131*0.02,2)</f>
        <v>141.78</v>
      </c>
      <c r="P131" s="12">
        <f>ROUND(H131*0.005,2)</f>
        <v>21.27</v>
      </c>
      <c r="Q131" s="12">
        <f>N131+O131+P131</f>
        <v>503.29</v>
      </c>
      <c r="R131" s="37"/>
      <c r="S131" s="37">
        <f>M131+Q131</f>
        <v>1843.05</v>
      </c>
      <c r="T131" s="38">
        <v>45108</v>
      </c>
      <c r="U131" s="26">
        <v>45108</v>
      </c>
      <c r="V131" s="9">
        <f>DATEDIF(T131,U131,"M")+1</f>
        <v>1</v>
      </c>
    </row>
    <row r="132" ht="18.75" customHeight="1" spans="1:22">
      <c r="A132" s="9">
        <v>125</v>
      </c>
      <c r="B132" s="12"/>
      <c r="C132" s="12" t="s">
        <v>410</v>
      </c>
      <c r="D132" s="12" t="s">
        <v>59</v>
      </c>
      <c r="E132" s="12" t="s">
        <v>411</v>
      </c>
      <c r="F132" s="12" t="s">
        <v>412</v>
      </c>
      <c r="G132" s="12" t="s">
        <v>87</v>
      </c>
      <c r="H132" s="12">
        <v>4253</v>
      </c>
      <c r="I132" s="12">
        <v>7089</v>
      </c>
      <c r="J132" s="12">
        <f>ROUND(H132*0.16,2)</f>
        <v>680.48</v>
      </c>
      <c r="K132" s="12">
        <f>ROUND(I132*0.09,2)</f>
        <v>638.01</v>
      </c>
      <c r="L132" s="12">
        <f>ROUND(H132*0.005,2)</f>
        <v>21.27</v>
      </c>
      <c r="M132" s="12">
        <f>J132+K132+L132</f>
        <v>1339.76</v>
      </c>
      <c r="N132" s="12">
        <f>ROUND(H132*0.08,2)</f>
        <v>340.24</v>
      </c>
      <c r="O132" s="12">
        <f>ROUND(I132*0.02,2)</f>
        <v>141.78</v>
      </c>
      <c r="P132" s="12">
        <f>ROUND(H132*0.005,2)</f>
        <v>21.27</v>
      </c>
      <c r="Q132" s="12">
        <f>N132+O132+P132</f>
        <v>503.29</v>
      </c>
      <c r="R132" s="37"/>
      <c r="S132" s="37">
        <f>M132+Q132</f>
        <v>1843.05</v>
      </c>
      <c r="T132" s="38">
        <v>45108</v>
      </c>
      <c r="U132" s="26">
        <v>45108</v>
      </c>
      <c r="V132" s="9">
        <f>DATEDIF(T132,U132,"M")+1</f>
        <v>1</v>
      </c>
    </row>
    <row r="133" ht="18.75" customHeight="1" spans="1:22">
      <c r="A133" s="9">
        <v>126</v>
      </c>
      <c r="B133" s="12"/>
      <c r="C133" s="12" t="s">
        <v>413</v>
      </c>
      <c r="D133" s="12" t="s">
        <v>59</v>
      </c>
      <c r="E133" s="12" t="s">
        <v>414</v>
      </c>
      <c r="F133" s="12" t="s">
        <v>415</v>
      </c>
      <c r="G133" s="12" t="s">
        <v>87</v>
      </c>
      <c r="H133" s="12">
        <v>4253</v>
      </c>
      <c r="I133" s="12">
        <v>7089</v>
      </c>
      <c r="J133" s="12">
        <f>ROUND(H133*0.16,2)</f>
        <v>680.48</v>
      </c>
      <c r="K133" s="12">
        <f>ROUND(I133*0.09,2)</f>
        <v>638.01</v>
      </c>
      <c r="L133" s="12">
        <f>ROUND(H133*0.005,2)</f>
        <v>21.27</v>
      </c>
      <c r="M133" s="12">
        <f>J133+K133+L133</f>
        <v>1339.76</v>
      </c>
      <c r="N133" s="12">
        <f>ROUND(H133*0.08,2)</f>
        <v>340.24</v>
      </c>
      <c r="O133" s="12">
        <f>ROUND(I133*0.02,2)</f>
        <v>141.78</v>
      </c>
      <c r="P133" s="12">
        <f>ROUND(H133*0.005,2)</f>
        <v>21.27</v>
      </c>
      <c r="Q133" s="12">
        <f>N133+O133+P133</f>
        <v>503.29</v>
      </c>
      <c r="R133" s="37"/>
      <c r="S133" s="37">
        <f>M133+Q133</f>
        <v>1843.05</v>
      </c>
      <c r="T133" s="38">
        <v>45108</v>
      </c>
      <c r="U133" s="26">
        <v>45108</v>
      </c>
      <c r="V133" s="9">
        <f>DATEDIF(T133,U133,"M")+1</f>
        <v>1</v>
      </c>
    </row>
    <row r="134" ht="18.75" customHeight="1" spans="1:22">
      <c r="A134" s="9">
        <v>127</v>
      </c>
      <c r="B134" s="12"/>
      <c r="C134" s="12" t="s">
        <v>416</v>
      </c>
      <c r="D134" s="12" t="s">
        <v>59</v>
      </c>
      <c r="E134" s="12" t="s">
        <v>417</v>
      </c>
      <c r="F134" s="12" t="s">
        <v>418</v>
      </c>
      <c r="G134" s="12" t="s">
        <v>87</v>
      </c>
      <c r="H134" s="12">
        <v>4253</v>
      </c>
      <c r="I134" s="12">
        <v>7089</v>
      </c>
      <c r="J134" s="12">
        <f>ROUND(H134*0.16,2)</f>
        <v>680.48</v>
      </c>
      <c r="K134" s="12">
        <f>ROUND(I134*0.09,2)</f>
        <v>638.01</v>
      </c>
      <c r="L134" s="12">
        <f>ROUND(H134*0.005,2)</f>
        <v>21.27</v>
      </c>
      <c r="M134" s="12">
        <f>J134+K134+L134</f>
        <v>1339.76</v>
      </c>
      <c r="N134" s="12">
        <f>ROUND(H134*0.08,2)</f>
        <v>340.24</v>
      </c>
      <c r="O134" s="12">
        <f>ROUND(I134*0.02,2)</f>
        <v>141.78</v>
      </c>
      <c r="P134" s="12">
        <f>ROUND(H134*0.005,2)</f>
        <v>21.27</v>
      </c>
      <c r="Q134" s="12">
        <f>N134+O134+P134</f>
        <v>503.29</v>
      </c>
      <c r="R134" s="37"/>
      <c r="S134" s="37">
        <f>M134+Q134</f>
        <v>1843.05</v>
      </c>
      <c r="T134" s="38">
        <v>45108</v>
      </c>
      <c r="U134" s="26">
        <v>45108</v>
      </c>
      <c r="V134" s="9">
        <f>DATEDIF(T134,U134,"M")+1</f>
        <v>1</v>
      </c>
    </row>
    <row r="135" ht="18.75" customHeight="1" spans="1:22">
      <c r="A135" s="9">
        <v>128</v>
      </c>
      <c r="B135" s="12" t="s">
        <v>419</v>
      </c>
      <c r="C135" s="12" t="s">
        <v>420</v>
      </c>
      <c r="D135" s="12" t="s">
        <v>33</v>
      </c>
      <c r="E135" s="12" t="s">
        <v>421</v>
      </c>
      <c r="F135" s="21" t="s">
        <v>422</v>
      </c>
      <c r="G135" s="12" t="s">
        <v>36</v>
      </c>
      <c r="H135" s="12">
        <v>4319</v>
      </c>
      <c r="I135" s="35"/>
      <c r="J135" s="36">
        <f>ROUND(H135*0.16,2)</f>
        <v>691.04</v>
      </c>
      <c r="K135" s="35"/>
      <c r="L135" s="35"/>
      <c r="M135" s="37">
        <f>J135+K135+L135</f>
        <v>691.04</v>
      </c>
      <c r="N135" s="37"/>
      <c r="O135" s="37"/>
      <c r="P135" s="37"/>
      <c r="Q135" s="37"/>
      <c r="R135" s="37"/>
      <c r="S135" s="37">
        <f>M135+Q135</f>
        <v>691.04</v>
      </c>
      <c r="T135" s="26">
        <v>45078</v>
      </c>
      <c r="U135" s="26">
        <v>45108</v>
      </c>
      <c r="V135" s="9">
        <f>DATEDIF(T135,U135,"M")+1</f>
        <v>2</v>
      </c>
    </row>
    <row r="136" ht="18.75" customHeight="1" spans="1:22">
      <c r="A136" s="9">
        <v>129</v>
      </c>
      <c r="B136" s="12"/>
      <c r="C136" s="12" t="s">
        <v>290</v>
      </c>
      <c r="D136" s="12" t="s">
        <v>59</v>
      </c>
      <c r="E136" s="12" t="s">
        <v>423</v>
      </c>
      <c r="F136" s="21" t="s">
        <v>424</v>
      </c>
      <c r="G136" s="12" t="s">
        <v>36</v>
      </c>
      <c r="H136" s="12">
        <v>4319</v>
      </c>
      <c r="I136" s="12"/>
      <c r="J136" s="37">
        <f>ROUND(H136*0.16,2)</f>
        <v>691.04</v>
      </c>
      <c r="K136" s="12"/>
      <c r="L136" s="12"/>
      <c r="M136" s="37">
        <f>J136+K136+L136</f>
        <v>691.04</v>
      </c>
      <c r="N136" s="37"/>
      <c r="O136" s="37"/>
      <c r="P136" s="37"/>
      <c r="Q136" s="37"/>
      <c r="R136" s="37"/>
      <c r="S136" s="37">
        <f>M136+Q136</f>
        <v>691.04</v>
      </c>
      <c r="T136" s="26">
        <v>45078</v>
      </c>
      <c r="U136" s="26">
        <v>45108</v>
      </c>
      <c r="V136" s="9">
        <f>DATEDIF(T136,U136,"M")+1</f>
        <v>2</v>
      </c>
    </row>
  </sheetData>
  <mergeCells count="32">
    <mergeCell ref="A1:C1"/>
    <mergeCell ref="A2:V2"/>
    <mergeCell ref="H3:I3"/>
    <mergeCell ref="J3:M3"/>
    <mergeCell ref="N3:Q3"/>
    <mergeCell ref="A3:A6"/>
    <mergeCell ref="B3:B6"/>
    <mergeCell ref="B8:B18"/>
    <mergeCell ref="B19:B51"/>
    <mergeCell ref="B52:B62"/>
    <mergeCell ref="B63:B79"/>
    <mergeCell ref="B80:B89"/>
    <mergeCell ref="B90:B134"/>
    <mergeCell ref="B135:B136"/>
    <mergeCell ref="C3:C6"/>
    <mergeCell ref="D3:D6"/>
    <mergeCell ref="E3:E6"/>
    <mergeCell ref="F3:F6"/>
    <mergeCell ref="G3:G6"/>
    <mergeCell ref="H4:H6"/>
    <mergeCell ref="I4:I6"/>
    <mergeCell ref="J4:J6"/>
    <mergeCell ref="K4:K6"/>
    <mergeCell ref="M4:M6"/>
    <mergeCell ref="N4:N6"/>
    <mergeCell ref="O4:O6"/>
    <mergeCell ref="Q4:Q6"/>
    <mergeCell ref="R3:R6"/>
    <mergeCell ref="S3:S6"/>
    <mergeCell ref="T3:T6"/>
    <mergeCell ref="U3:U6"/>
    <mergeCell ref="V3:V6"/>
  </mergeCells>
  <pageMargins left="0.700694444444445" right="0.700694444444445" top="0.751388888888889" bottom="0.751388888888889" header="0.297916666666667" footer="0.297916666666667"/>
  <pageSetup paperSize="9"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Lenovo</cp:lastModifiedBy>
  <dcterms:created xsi:type="dcterms:W3CDTF">2023-05-04T02:45:00Z</dcterms:created>
  <cp:lastPrinted>2023-05-05T05:15:00Z</cp:lastPrinted>
  <dcterms:modified xsi:type="dcterms:W3CDTF">2023-07-28T07:01:06Z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5BFF8CC8AED143E1B44F262C39E0D0BC_13</vt:lpwstr>
  </property>
  <property fmtid="{D5CDD505-2E9C-101B-9397-08002B2CF9AE}" pid="3" name="KSOProductBuildVer">
    <vt:lpwstr>2052-9.1.0.5111</vt:lpwstr>
  </property>
</Properties>
</file>