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/>
  </bookViews>
  <sheets>
    <sheet name="Sheet1" sheetId="1" r:id="rId1"/>
  </sheets>
  <definedNames>
    <definedName name="_xlnm.Print_Titles" localSheetId="0">Sheet1!$3:4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W9" authorId="0">
      <text>
        <r>
          <rPr>
            <sz val="9"/>
            <color indexed="81"/>
            <rFont val="宋体"/>
            <charset val="134"/>
          </rPr>
          <t xml:space="preserve">Administrator:
系统显示已享受8个月的补贴，之前在利康祥运</t>
        </r>
      </text>
    </comment>
    <comment ref="W10" authorId="0">
      <text>
        <r>
          <rPr>
            <sz val="9"/>
            <color indexed="81"/>
            <rFont val="宋体"/>
            <charset val="134"/>
          </rPr>
          <t xml:space="preserve">Administrator:
2021年8月到2022年4月在得力文达申报
</t>
        </r>
      </text>
    </comment>
    <comment ref="W14" authorId="0">
      <text>
        <r>
          <rPr>
            <sz val="9"/>
            <color indexed="81"/>
            <rFont val="宋体"/>
            <charset val="134"/>
          </rPr>
          <t xml:space="preserve">Administrator:
2021年8月至2022年7月在文达文具</t>
        </r>
      </text>
    </comment>
    <comment ref="W16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W17" authorId="0">
      <text>
        <r>
          <rPr>
            <sz val="9"/>
            <color indexed="81"/>
            <rFont val="宋体"/>
            <charset val="134"/>
          </rPr>
          <t xml:space="preserve">Administrator:
2021年7、8、9、12月未报</t>
        </r>
      </text>
    </comment>
    <comment ref="W18" authorId="0">
      <text>
        <r>
          <rPr>
            <sz val="9"/>
            <color indexed="81"/>
            <rFont val="宋体"/>
            <charset val="134"/>
          </rPr>
          <t xml:space="preserve">Administrator:
2021年12月未报</t>
        </r>
      </text>
    </comment>
    <comment ref="W27" authorId="0">
      <text>
        <r>
          <rPr>
            <sz val="9"/>
            <color indexed="81"/>
            <rFont val="宋体"/>
            <charset val="134"/>
          </rPr>
          <t xml:space="preserve">Administrator:
在其他单位享受过</t>
        </r>
      </text>
    </comment>
    <comment ref="W35" authorId="0">
      <text>
        <r>
          <rPr>
            <sz val="9"/>
            <color indexed="81"/>
            <rFont val="宋体"/>
            <charset val="134"/>
          </rPr>
          <t xml:space="preserve">Administrator:
2022年1、2月在通航物流申报</t>
        </r>
      </text>
    </comment>
    <comment ref="W36" authorId="0">
      <text>
        <r>
          <rPr>
            <sz val="9"/>
            <color indexed="81"/>
            <rFont val="宋体"/>
            <charset val="134"/>
          </rPr>
          <t xml:space="preserve">Administrator:
2021年10月到2022年2月在通航机场享受</t>
        </r>
      </text>
    </comment>
    <comment ref="W38" authorId="0">
      <text>
        <r>
          <rPr>
            <sz val="9"/>
            <color indexed="81"/>
            <rFont val="宋体"/>
            <charset val="134"/>
          </rPr>
          <t xml:space="preserve">Administrator:
2021年11月至2022年4月在通航物流社保补贴</t>
        </r>
      </text>
    </comment>
    <comment ref="W77" authorId="0">
      <text>
        <r>
          <rPr>
            <sz val="9"/>
            <color indexed="81"/>
            <rFont val="宋体"/>
            <charset val="134"/>
          </rPr>
          <t xml:space="preserve">Administrator:
202207-202208在汇嘉食品，202305开始享受第三个月</t>
        </r>
      </text>
    </comment>
    <comment ref="W98" authorId="0">
      <text>
        <r>
          <rPr>
            <sz val="9"/>
            <color indexed="81"/>
            <rFont val="宋体"/>
            <charset val="134"/>
          </rPr>
          <t xml:space="preserve">Administrator:
2021年8月到2022年3月在禾盛矿业申报
</t>
        </r>
      </text>
    </comment>
    <comment ref="W138" authorId="0">
      <text>
        <r>
          <rPr>
            <sz val="9"/>
            <color indexed="81"/>
            <rFont val="宋体"/>
            <charset val="134"/>
          </rPr>
          <t xml:space="preserve">Administrator:
2023年6月未报</t>
        </r>
      </text>
    </comment>
    <comment ref="W139" authorId="0">
      <text>
        <r>
          <rPr>
            <sz val="9"/>
            <color indexed="81"/>
            <rFont val="宋体"/>
            <charset val="134"/>
          </rPr>
          <t xml:space="preserve">Administrator:
2023年6月未报</t>
        </r>
      </text>
    </comment>
    <comment ref="W140" authorId="0">
      <text>
        <r>
          <rPr>
            <sz val="9"/>
            <color indexed="81"/>
            <rFont val="宋体"/>
            <charset val="134"/>
          </rPr>
          <t xml:space="preserve">Administrator:
2022年11月未报，23年6月未报</t>
        </r>
      </text>
    </comment>
    <comment ref="W141" authorId="0">
      <text>
        <r>
          <rPr>
            <sz val="9"/>
            <color indexed="81"/>
            <rFont val="宋体"/>
            <charset val="134"/>
          </rPr>
          <t xml:space="preserve">Administrator:
2022年11月未报
，23年6月未报</t>
        </r>
      </text>
    </comment>
    <comment ref="W142" authorId="0">
      <text>
        <r>
          <rPr>
            <sz val="9"/>
            <color indexed="81"/>
            <rFont val="宋体"/>
            <charset val="134"/>
          </rPr>
          <t xml:space="preserve">Administrator:
2022年11月未报
，23年6月未报</t>
        </r>
      </text>
    </comment>
    <comment ref="W143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44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45" authorId="0">
      <text>
        <r>
          <rPr>
            <sz val="9"/>
            <color indexed="81"/>
            <rFont val="宋体"/>
            <charset val="134"/>
          </rPr>
          <t xml:space="preserve">Administrator:
2022年11、12月未报，2023年1月未报，23年6月未报</t>
        </r>
      </text>
    </comment>
    <comment ref="W146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47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48" authorId="0">
      <text>
        <r>
          <rPr>
            <sz val="9"/>
            <color indexed="81"/>
            <rFont val="宋体"/>
            <charset val="134"/>
          </rPr>
          <t xml:space="preserve">Administrator:
23年6月未报</t>
        </r>
      </text>
    </comment>
    <comment ref="W151" authorId="0">
      <text>
        <r>
          <rPr>
            <sz val="9"/>
            <color indexed="81"/>
            <rFont val="宋体"/>
            <charset val="134"/>
          </rPr>
          <t xml:space="preserve">Administrator:
2022年和2023年1-3月未报</t>
        </r>
      </text>
    </comment>
    <comment ref="W167" authorId="0">
      <text>
        <r>
          <rPr>
            <sz val="9"/>
            <color indexed="81"/>
            <rFont val="宋体"/>
            <charset val="134"/>
          </rPr>
          <t xml:space="preserve">Administrator:
2022年2月未报</t>
        </r>
      </text>
    </comment>
    <comment ref="W173" authorId="0">
      <text>
        <r>
          <rPr>
            <sz val="9"/>
            <color indexed="81"/>
            <rFont val="宋体"/>
            <charset val="134"/>
          </rPr>
          <t xml:space="preserve">Administrator:
2021年4月到2021年9月在禾盛矿业</t>
        </r>
      </text>
    </comment>
    <comment ref="W186" authorId="0">
      <text>
        <r>
          <rPr>
            <sz val="9"/>
            <color indexed="81"/>
            <rFont val="宋体"/>
            <charset val="134"/>
          </rPr>
          <t xml:space="preserve">Administrator:
3-7月在天恒基享受补贴</t>
        </r>
      </text>
    </comment>
    <comment ref="W188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W189" authorId="0">
      <text>
        <r>
          <rPr>
            <sz val="9"/>
            <color indexed="81"/>
            <rFont val="宋体"/>
            <charset val="134"/>
          </rPr>
          <t xml:space="preserve">Administrator:
2022年10-11月未报</t>
        </r>
      </text>
    </comment>
    <comment ref="W190" authorId="0">
      <text>
        <r>
          <rPr>
            <sz val="9"/>
            <color indexed="81"/>
            <rFont val="宋体"/>
            <charset val="134"/>
          </rPr>
          <t xml:space="preserve">Administrator:
2022年10、11月未报</t>
        </r>
      </text>
    </comment>
    <comment ref="W191" authorId="0">
      <text>
        <r>
          <rPr>
            <sz val="9"/>
            <color indexed="81"/>
            <rFont val="宋体"/>
            <charset val="134"/>
          </rPr>
          <t xml:space="preserve">Administrator:
21年4/5/9月未报</t>
        </r>
      </text>
    </comment>
    <comment ref="W194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W195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196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212" authorId="0">
      <text>
        <r>
          <rPr>
            <sz val="9"/>
            <color indexed="81"/>
            <rFont val="宋体"/>
            <charset val="134"/>
          </rPr>
          <t xml:space="preserve">Administrator:
在其他单位享受过6个月</t>
        </r>
      </text>
    </comment>
    <comment ref="W215" authorId="0">
      <text>
        <r>
          <rPr>
            <sz val="9"/>
            <color indexed="81"/>
            <rFont val="宋体"/>
            <charset val="134"/>
          </rPr>
          <t xml:space="preserve">Administrator:
系统显示201905初次享受，查询后为202304享受了1个月的补贴</t>
        </r>
      </text>
    </comment>
    <comment ref="W227" authorId="0">
      <text>
        <r>
          <rPr>
            <sz val="9"/>
            <color indexed="81"/>
            <rFont val="宋体"/>
            <charset val="134"/>
          </rPr>
          <t xml:space="preserve">Administrator:
202303-202307在104团汇嘉食品产业园享受</t>
        </r>
      </text>
    </comment>
    <comment ref="W233" authorId="0">
      <text>
        <r>
          <rPr>
            <sz val="9"/>
            <color indexed="81"/>
            <rFont val="宋体"/>
            <charset val="134"/>
          </rPr>
          <t xml:space="preserve">Administrator:
21年9月未报</t>
        </r>
      </text>
    </comment>
    <comment ref="W234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235" authorId="0">
      <text>
        <r>
          <rPr>
            <sz val="9"/>
            <color indexed="81"/>
            <rFont val="宋体"/>
            <charset val="134"/>
          </rPr>
          <t xml:space="preserve">Administrator:
21年9月未报
</t>
        </r>
      </text>
    </comment>
    <comment ref="W244" authorId="0">
      <text>
        <r>
          <rPr>
            <sz val="9"/>
            <color indexed="81"/>
            <rFont val="宋体"/>
            <charset val="134"/>
          </rPr>
          <t xml:space="preserve">Administrator:
202303-202305未报</t>
        </r>
      </text>
    </comment>
    <comment ref="W250" authorId="0">
      <text>
        <r>
          <rPr>
            <sz val="9"/>
            <color indexed="81"/>
            <rFont val="宋体"/>
            <charset val="134"/>
          </rPr>
          <t xml:space="preserve">Administrator:
2023年2月未报</t>
        </r>
      </text>
    </comment>
    <comment ref="W251" authorId="0">
      <text>
        <r>
          <rPr>
            <sz val="9"/>
            <color indexed="81"/>
            <rFont val="宋体"/>
            <charset val="134"/>
          </rPr>
          <t xml:space="preserve">Administrator:
2023年2月未报
</t>
        </r>
      </text>
    </comment>
    <comment ref="W252" authorId="0">
      <text>
        <r>
          <rPr>
            <sz val="9"/>
            <color indexed="81"/>
            <rFont val="宋体"/>
            <charset val="134"/>
          </rPr>
          <t xml:space="preserve">Administrator:
2021年9月未报，2022年10、11月未报
</t>
        </r>
      </text>
    </comment>
    <comment ref="W256" authorId="0">
      <text>
        <r>
          <rPr>
            <sz val="9"/>
            <color indexed="81"/>
            <rFont val="宋体"/>
            <charset val="134"/>
          </rPr>
          <t xml:space="preserve">Administrator:
21年10月，22年11月未报</t>
        </r>
      </text>
    </comment>
    <comment ref="W257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258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259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260" authorId="0">
      <text>
        <r>
          <rPr>
            <sz val="9"/>
            <color indexed="81"/>
            <rFont val="宋体"/>
            <charset val="134"/>
          </rPr>
          <t xml:space="preserve">Administrator:
21年10月，22年11月未报
</t>
        </r>
      </text>
    </comment>
    <comment ref="W261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W262" authorId="0">
      <text>
        <r>
          <rPr>
            <sz val="9"/>
            <color indexed="81"/>
            <rFont val="宋体"/>
            <charset val="134"/>
          </rPr>
          <t xml:space="preserve">Administrator:
22年11月未报</t>
        </r>
      </text>
    </comment>
    <comment ref="W287" authorId="0">
      <text>
        <r>
          <rPr>
            <sz val="9"/>
            <color indexed="81"/>
            <rFont val="宋体"/>
            <charset val="134"/>
          </rPr>
          <t xml:space="preserve">Administrator:
21年6月-9月在西域华腾，之后未报，23年3月继续报</t>
        </r>
      </text>
    </comment>
    <comment ref="W301" authorId="0">
      <text>
        <r>
          <rPr>
            <sz val="9"/>
            <color indexed="81"/>
            <rFont val="宋体"/>
            <charset val="134"/>
          </rPr>
          <t xml:space="preserve">Administrator:
21年7月未报</t>
        </r>
      </text>
    </comment>
    <comment ref="W358" authorId="0">
      <text>
        <r>
          <rPr>
            <sz val="9"/>
            <color indexed="81"/>
            <rFont val="宋体"/>
            <charset val="134"/>
          </rPr>
          <t xml:space="preserve">Administrator:
2022年9-12月，23年1-3月未报</t>
        </r>
      </text>
    </comment>
    <comment ref="W359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</t>
        </r>
      </text>
    </comment>
    <comment ref="W360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361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362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363" authorId="0">
      <text>
        <r>
          <rPr>
            <sz val="9"/>
            <color indexed="81"/>
            <rFont val="宋体"/>
            <charset val="134"/>
          </rPr>
          <t xml:space="preserve">Administrator:
22年11-12月，23年1-3月未报
</t>
        </r>
      </text>
    </comment>
    <comment ref="W36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6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6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6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6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7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8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0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1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2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3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4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5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6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7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399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08" authorId="0">
      <text>
        <r>
          <rPr>
            <sz val="9"/>
            <color indexed="81"/>
            <rFont val="宋体"/>
            <charset val="134"/>
          </rPr>
          <t xml:space="preserve">Administrator:
2023年5月未报</t>
        </r>
      </text>
    </comment>
    <comment ref="W425" authorId="0">
      <text>
        <r>
          <rPr>
            <sz val="9"/>
            <color indexed="81"/>
            <rFont val="宋体"/>
            <charset val="134"/>
          </rPr>
          <t xml:space="preserve">Administrator:
2022年1-2月，11月未报</t>
        </r>
      </text>
    </comment>
    <comment ref="W433" authorId="0">
      <text>
        <r>
          <rPr>
            <sz val="9"/>
            <color indexed="81"/>
            <rFont val="宋体"/>
            <charset val="134"/>
          </rPr>
          <t xml:space="preserve">Administrator:
2021年6月在众祥环保第一次享受，之后一直未报；2023年5月到众祥环保</t>
        </r>
      </text>
    </comment>
    <comment ref="W459" authorId="0">
      <text>
        <r>
          <rPr>
            <sz val="9"/>
            <color indexed="81"/>
            <rFont val="宋体"/>
            <charset val="134"/>
          </rPr>
          <t xml:space="preserve">Administrator:
21年4-5月在中德输配电</t>
        </r>
      </text>
    </comment>
    <comment ref="W462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</t>
        </r>
      </text>
    </comment>
    <comment ref="W463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464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465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466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467" authorId="0">
      <text>
        <r>
          <rPr>
            <sz val="9"/>
            <color indexed="81"/>
            <rFont val="宋体"/>
            <charset val="134"/>
          </rPr>
          <t xml:space="preserve">Administrator:
21年8月-22年7月在文达文具
</t>
        </r>
      </text>
    </comment>
    <comment ref="W472" authorId="0">
      <text>
        <r>
          <rPr>
            <sz val="9"/>
            <color indexed="81"/>
            <rFont val="宋体"/>
            <charset val="134"/>
          </rPr>
          <t xml:space="preserve">Administrator:
2022年7、10、11月未报，2023年5月未报</t>
        </r>
      </text>
    </comment>
    <comment ref="W473" authorId="0">
      <text>
        <r>
          <rPr>
            <sz val="9"/>
            <color indexed="81"/>
            <rFont val="宋体"/>
            <charset val="134"/>
          </rPr>
          <t xml:space="preserve">Administrator:
2022年、2023年1-5月未报</t>
        </r>
      </text>
    </comment>
    <comment ref="W474" authorId="0">
      <text>
        <r>
          <rPr>
            <sz val="9"/>
            <color indexed="81"/>
            <rFont val="宋体"/>
            <charset val="134"/>
          </rPr>
          <t xml:space="preserve">Administrator:
2022年、2023年1-5月未报
</t>
        </r>
      </text>
    </comment>
    <comment ref="W476" authorId="0">
      <text>
        <r>
          <rPr>
            <sz val="9"/>
            <color indexed="81"/>
            <rFont val="宋体"/>
            <charset val="134"/>
          </rPr>
          <t xml:space="preserve">Administrator:
2022年11月未报</t>
        </r>
      </text>
    </comment>
    <comment ref="W508" authorId="0">
      <text>
        <r>
          <rPr>
            <sz val="9"/>
            <color indexed="81"/>
            <rFont val="宋体"/>
            <charset val="134"/>
          </rPr>
          <t xml:space="preserve">Administrator:
22年6-12月未报</t>
        </r>
      </text>
    </comment>
    <comment ref="W509" authorId="0">
      <text>
        <r>
          <rPr>
            <sz val="9"/>
            <color indexed="81"/>
            <rFont val="宋体"/>
            <charset val="134"/>
          </rPr>
          <t xml:space="preserve">Administrator:
22年6-12月未报
</t>
        </r>
      </text>
    </comment>
    <comment ref="W510" authorId="0">
      <text>
        <r>
          <rPr>
            <sz val="9"/>
            <color indexed="81"/>
            <rFont val="宋体"/>
            <charset val="134"/>
          </rPr>
          <t xml:space="preserve">Administrator:
2021年1,6-9月申报了，2023年2月开始重新报,202306未报</t>
        </r>
      </text>
    </comment>
    <comment ref="W526" authorId="0">
      <text>
        <r>
          <rPr>
            <sz val="9"/>
            <color indexed="81"/>
            <rFont val="宋体"/>
            <charset val="134"/>
          </rPr>
          <t xml:space="preserve">Administrator:
22年12月，23年1-3月未报</t>
        </r>
      </text>
    </comment>
    <comment ref="W534" authorId="0">
      <text>
        <r>
          <rPr>
            <sz val="9"/>
            <color indexed="81"/>
            <rFont val="宋体"/>
            <charset val="134"/>
          </rPr>
          <t xml:space="preserve">Administrator:
2021年8月、2022年1月，7-12月，2023年1月未报,202306未报</t>
        </r>
      </text>
    </comment>
    <comment ref="W535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</t>
        </r>
      </text>
    </comment>
    <comment ref="W536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537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538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539" authorId="0">
      <text>
        <r>
          <rPr>
            <sz val="9"/>
            <color indexed="81"/>
            <rFont val="宋体"/>
            <charset val="134"/>
          </rPr>
          <t xml:space="preserve">Administrator:
2022年10月-2023年1月未报
</t>
        </r>
      </text>
    </comment>
    <comment ref="W544" authorId="0">
      <text>
        <r>
          <rPr>
            <sz val="9"/>
            <color indexed="81"/>
            <rFont val="宋体"/>
            <charset val="134"/>
          </rPr>
          <t xml:space="preserve">Administrator:
21年4、5月未报</t>
        </r>
      </text>
    </comment>
    <comment ref="W546" authorId="0">
      <text>
        <r>
          <rPr>
            <sz val="9"/>
            <color indexed="81"/>
            <rFont val="宋体"/>
            <charset val="134"/>
          </rPr>
          <t xml:space="preserve">Administrator:
21年4、5月未报
</t>
        </r>
      </text>
    </comment>
    <comment ref="W554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55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56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57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58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59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60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61" authorId="0">
      <text>
        <r>
          <rPr>
            <sz val="9"/>
            <color indexed="81"/>
            <rFont val="宋体"/>
            <charset val="134"/>
          </rPr>
          <t xml:space="preserve">Administrator:
23年2月未报</t>
        </r>
      </text>
    </comment>
    <comment ref="W562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563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564" authorId="0">
      <text>
        <r>
          <rPr>
            <sz val="9"/>
            <color indexed="81"/>
            <rFont val="宋体"/>
            <charset val="134"/>
          </rPr>
          <t xml:space="preserve">Administrator:
23年2月未报
</t>
        </r>
      </text>
    </comment>
    <comment ref="W581" authorId="0">
      <text>
        <r>
          <rPr>
            <sz val="9"/>
            <color indexed="81"/>
            <rFont val="宋体"/>
            <charset val="134"/>
          </rPr>
          <t xml:space="preserve">Administrator:
2022年7月-2023年2月在德信恒洋</t>
        </r>
      </text>
    </comment>
    <comment ref="W583" authorId="0">
      <text>
        <r>
          <rPr>
            <sz val="9"/>
            <color indexed="81"/>
            <rFont val="宋体"/>
            <charset val="134"/>
          </rPr>
          <t xml:space="preserve">Administrator:
系统外享受过，也有月数未报</t>
        </r>
      </text>
    </comment>
    <comment ref="W584" authorId="0">
      <text>
        <r>
          <rPr>
            <sz val="9"/>
            <color indexed="81"/>
            <rFont val="宋体"/>
            <charset val="134"/>
          </rPr>
          <t xml:space="preserve">Administrator:
系统外享受7个月，有月份未报</t>
        </r>
      </text>
    </comment>
    <comment ref="W601" authorId="0">
      <text>
        <r>
          <rPr>
            <sz val="9"/>
            <color indexed="81"/>
            <rFont val="宋体"/>
            <charset val="134"/>
          </rPr>
          <t xml:space="preserve">Administrator:
之前在其他单位享受过</t>
        </r>
      </text>
    </comment>
    <comment ref="W602" authorId="0">
      <text>
        <r>
          <rPr>
            <sz val="9"/>
            <color indexed="81"/>
            <rFont val="宋体"/>
            <charset val="134"/>
          </rPr>
          <t xml:space="preserve">Administrator:
202205-202212在其他企业享受过补贴</t>
        </r>
      </text>
    </comment>
  </commentList>
</comments>
</file>

<file path=xl/sharedStrings.xml><?xml version="1.0" encoding="utf-8"?>
<sst xmlns="http://schemas.openxmlformats.org/spreadsheetml/2006/main" count="2060">
  <si>
    <t xml:space="preserve">附件2 </t>
  </si>
  <si>
    <t>2023年8月拟拨付兵团乌鲁木齐经济技术开发区社会保险补贴花名册</t>
  </si>
  <si>
    <r>
      <rPr>
        <sz val="9"/>
        <rFont val="FangSong"/>
        <charset val="134"/>
      </rPr>
      <t xml:space="preserve">序
</t>
    </r>
    <r>
      <rPr>
        <sz val="9"/>
        <rFont val="FangSong"/>
        <charset val="134"/>
      </rPr>
      <t>号</t>
    </r>
  </si>
  <si>
    <r>
      <rPr>
        <sz val="9"/>
        <rFont val="FangSong"/>
        <charset val="134"/>
      </rPr>
      <t xml:space="preserve">申报
</t>
    </r>
    <r>
      <rPr>
        <sz val="9"/>
        <rFont val="FangSong"/>
        <charset val="134"/>
      </rPr>
      <t xml:space="preserve">企业
</t>
    </r>
    <r>
      <rPr>
        <sz val="9"/>
        <rFont val="FangSong"/>
        <charset val="134"/>
      </rPr>
      <t>名称</t>
    </r>
  </si>
  <si>
    <r>
      <rPr>
        <sz val="9"/>
        <rFont val="FangSong"/>
        <charset val="134"/>
      </rPr>
      <t xml:space="preserve">姓
</t>
    </r>
    <r>
      <rPr>
        <sz val="9"/>
        <rFont val="FangSong"/>
        <charset val="134"/>
      </rPr>
      <t>名</t>
    </r>
  </si>
  <si>
    <r>
      <rPr>
        <sz val="9"/>
        <rFont val="FangSong"/>
        <charset val="134"/>
      </rPr>
      <t xml:space="preserve">性
</t>
    </r>
    <r>
      <rPr>
        <sz val="9"/>
        <rFont val="FangSong"/>
        <charset val="134"/>
      </rPr>
      <t>别</t>
    </r>
  </si>
  <si>
    <t>身份证号码</t>
  </si>
  <si>
    <r>
      <rPr>
        <sz val="9"/>
        <rFont val="FangSong"/>
        <charset val="134"/>
      </rPr>
      <t>联系电话</t>
    </r>
  </si>
  <si>
    <r>
      <rPr>
        <sz val="9"/>
        <rFont val="FangSong"/>
        <charset val="134"/>
      </rPr>
      <t>人员类别</t>
    </r>
  </si>
  <si>
    <r>
      <rPr>
        <sz val="9"/>
        <rFont val="FangSong"/>
        <charset val="134"/>
      </rPr>
      <t>缴费基数</t>
    </r>
  </si>
  <si>
    <r>
      <rPr>
        <sz val="10"/>
        <rFont val="FangSong"/>
        <charset val="134"/>
      </rPr>
      <t>单位缴纳部分</t>
    </r>
  </si>
  <si>
    <r>
      <rPr>
        <sz val="10"/>
        <rFont val="FangSong"/>
        <charset val="134"/>
      </rPr>
      <t>个人缴纳部分</t>
    </r>
  </si>
  <si>
    <r>
      <rPr>
        <sz val="9"/>
        <rFont val="FangSong"/>
        <charset val="134"/>
      </rPr>
      <t xml:space="preserve">享受补
</t>
    </r>
    <r>
      <rPr>
        <sz val="9"/>
        <rFont val="FangSong"/>
        <charset val="134"/>
      </rPr>
      <t xml:space="preserve">贴比例
</t>
    </r>
    <r>
      <rPr>
        <sz val="9"/>
        <rFont val="FangSong"/>
        <charset val="134"/>
      </rPr>
      <t xml:space="preserve">（50%/
</t>
    </r>
    <r>
      <rPr>
        <sz val="9"/>
        <rFont val="FangSong"/>
        <charset val="134"/>
      </rPr>
      <t>100%）</t>
    </r>
  </si>
  <si>
    <r>
      <rPr>
        <sz val="9"/>
        <rFont val="FangSong"/>
        <charset val="134"/>
      </rPr>
      <t xml:space="preserve">补贴金
</t>
    </r>
    <r>
      <rPr>
        <sz val="9"/>
        <rFont val="FangSong"/>
        <charset val="134"/>
      </rPr>
      <t>额合计</t>
    </r>
  </si>
  <si>
    <t>补贴起
年月</t>
  </si>
  <si>
    <t>补贴止
年月</t>
  </si>
  <si>
    <t>累计
已享
受补
贴月
数</t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</si>
  <si>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
</t>
    </r>
    <r>
      <rPr>
        <sz val="9"/>
        <rFont val="FangSong"/>
        <charset val="134"/>
      </rPr>
      <t>险、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 xml:space="preserve">失
</t>
    </r>
    <r>
      <rPr>
        <sz val="9"/>
        <rFont val="FangSong"/>
        <charset val="134"/>
      </rPr>
      <t>业保险</t>
    </r>
  </si>
  <si>
    <r>
      <rPr>
        <sz val="9"/>
        <rFont val="FangSong"/>
        <charset val="134"/>
      </rPr>
      <t xml:space="preserve">基本
</t>
    </r>
    <r>
      <rPr>
        <sz val="9"/>
        <rFont val="FangSong"/>
        <charset val="134"/>
      </rPr>
      <t xml:space="preserve">医疗
</t>
    </r>
    <r>
      <rPr>
        <sz val="9"/>
        <rFont val="FangSong"/>
        <charset val="134"/>
      </rPr>
      <t>保险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</si>
  <si>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（16%）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</si>
  <si>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（9%）</t>
    </r>
  </si>
  <si>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</si>
  <si>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9"/>
        <rFont val="FangSong"/>
        <charset val="134"/>
      </rPr>
      <t>补贴小计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</si>
  <si>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（8%）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</si>
  <si>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（2%）</t>
    </r>
  </si>
  <si>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</si>
  <si>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7"/>
        <rFont val="FangSong"/>
        <charset val="134"/>
      </rPr>
      <t>13=10+11+12</t>
    </r>
  </si>
  <si>
    <r>
      <rPr>
        <sz val="7"/>
        <rFont val="FangSong"/>
        <charset val="134"/>
      </rPr>
      <t>17=14+15+16</t>
    </r>
  </si>
  <si>
    <r>
      <rPr>
        <sz val="7"/>
        <rFont val="FangSong"/>
        <charset val="134"/>
      </rPr>
      <t>19=13+17</t>
    </r>
  </si>
  <si>
    <t>新疆丝路城市建设投资有限公司</t>
  </si>
  <si>
    <t>李威霖</t>
  </si>
  <si>
    <t>男</t>
  </si>
  <si>
    <t>6590**********0310</t>
  </si>
  <si>
    <t>166****1633</t>
  </si>
  <si>
    <t>高校毕业生</t>
  </si>
  <si>
    <t>新疆汉音新能源汽车集团有限公司</t>
  </si>
  <si>
    <t>刘洋洋</t>
  </si>
  <si>
    <t>女</t>
  </si>
  <si>
    <t>6540**********5346</t>
  </si>
  <si>
    <t>185****2801</t>
  </si>
  <si>
    <t>一般劳动者</t>
  </si>
  <si>
    <t>张维</t>
  </si>
  <si>
    <t>6501**********3013</t>
  </si>
  <si>
    <t>185****0991</t>
  </si>
  <si>
    <t>马海利</t>
  </si>
  <si>
    <t>5325**********2925</t>
  </si>
  <si>
    <t>136****1415</t>
  </si>
  <si>
    <t>乌鲁木齐中恒商贸有限公司</t>
  </si>
  <si>
    <t>刘政</t>
  </si>
  <si>
    <t>6501**********133X</t>
  </si>
  <si>
    <t>182****3559</t>
  </si>
  <si>
    <t>马玉玲</t>
  </si>
  <si>
    <t>6501**********3020</t>
  </si>
  <si>
    <t>132****2942</t>
  </si>
  <si>
    <t>位喜军</t>
  </si>
  <si>
    <t>6227**********0912</t>
  </si>
  <si>
    <t>136****3726</t>
  </si>
  <si>
    <t>杨永宁</t>
  </si>
  <si>
    <t>6422**********2027</t>
  </si>
  <si>
    <t>180****3556</t>
  </si>
  <si>
    <t>王龚</t>
  </si>
  <si>
    <t>4127**********6954</t>
  </si>
  <si>
    <t>130****8233</t>
  </si>
  <si>
    <t>乌鲁木齐市得力文达商贸有限公司</t>
  </si>
  <si>
    <t>王淑芳</t>
  </si>
  <si>
    <t>6501**********1249</t>
  </si>
  <si>
    <t>135****2400</t>
  </si>
  <si>
    <t>李进忠</t>
  </si>
  <si>
    <t>6205**********1933</t>
  </si>
  <si>
    <t>135****6092</t>
  </si>
  <si>
    <t>新疆鑫茂源化纤棉制造有限公司</t>
  </si>
  <si>
    <t>朱晓燕</t>
  </si>
  <si>
    <t>6204**********2024</t>
  </si>
  <si>
    <t>180****1152</t>
  </si>
  <si>
    <t>陈磊明</t>
  </si>
  <si>
    <t>3304**********1216</t>
  </si>
  <si>
    <t>181****8659</t>
  </si>
  <si>
    <t>新疆强源电力设备安装工程有限公司乌鲁木齐分公司</t>
  </si>
  <si>
    <t>秦玲玲</t>
  </si>
  <si>
    <t>6222**********4841</t>
  </si>
  <si>
    <t>180****7055</t>
  </si>
  <si>
    <t>张磊</t>
  </si>
  <si>
    <t>6222**********4834</t>
  </si>
  <si>
    <t>199****5678</t>
  </si>
  <si>
    <t>孙历鹏</t>
  </si>
  <si>
    <t>6321**********2554</t>
  </si>
  <si>
    <t>176****0284</t>
  </si>
  <si>
    <t>代兴军</t>
  </si>
  <si>
    <t>131****5238</t>
  </si>
  <si>
    <t>范强</t>
  </si>
  <si>
    <t>4112**********481X</t>
  </si>
  <si>
    <t>132****2299</t>
  </si>
  <si>
    <t>杨志刚</t>
  </si>
  <si>
    <t>6222**********8412</t>
  </si>
  <si>
    <t>152****5003</t>
  </si>
  <si>
    <t>魏兰</t>
  </si>
  <si>
    <t>6523**********0045</t>
  </si>
  <si>
    <t>139****6135</t>
  </si>
  <si>
    <t>赵盼盼</t>
  </si>
  <si>
    <t>6105**********2136</t>
  </si>
  <si>
    <t>182****7665</t>
  </si>
  <si>
    <t>秦双喜</t>
  </si>
  <si>
    <t>6222**********4816</t>
  </si>
  <si>
    <t>138****1855</t>
  </si>
  <si>
    <t>新疆阿蒂睐食品有限公司</t>
  </si>
  <si>
    <t>丁建春</t>
  </si>
  <si>
    <t>3501**********6173</t>
  </si>
  <si>
    <t>135****1726</t>
  </si>
  <si>
    <t>陈水萍</t>
  </si>
  <si>
    <t>3501**********6160</t>
  </si>
  <si>
    <t>189****3256</t>
  </si>
  <si>
    <t>乌鲁木齐礼亿德文化传媒有限公司</t>
  </si>
  <si>
    <t>徐桂莲</t>
  </si>
  <si>
    <t>6523**********0026</t>
  </si>
  <si>
    <t>139****1720</t>
  </si>
  <si>
    <t>马哓红</t>
  </si>
  <si>
    <t>6541**********4427</t>
  </si>
  <si>
    <t>150****1979</t>
  </si>
  <si>
    <t>李振</t>
  </si>
  <si>
    <t>3729**********211X</t>
  </si>
  <si>
    <t>135****7020</t>
  </si>
  <si>
    <t>依木然江·托鹘罗</t>
  </si>
  <si>
    <t>6532**********0014</t>
  </si>
  <si>
    <t>175****1142</t>
  </si>
  <si>
    <t>乌鲁木齐通航机场有限公司</t>
  </si>
  <si>
    <t>朱喜荣</t>
  </si>
  <si>
    <t>6501**********1862</t>
  </si>
  <si>
    <t>138****8205</t>
  </si>
  <si>
    <t>乔银</t>
  </si>
  <si>
    <t>4128**********5007</t>
  </si>
  <si>
    <t>136****7983</t>
  </si>
  <si>
    <t>乌鲁木齐通航物流有限公司</t>
  </si>
  <si>
    <t>马斌</t>
  </si>
  <si>
    <t>6501**********0619</t>
  </si>
  <si>
    <t>135****5775</t>
  </si>
  <si>
    <t>魏莉</t>
  </si>
  <si>
    <t>4128**********1268</t>
  </si>
  <si>
    <t>136****6165</t>
  </si>
  <si>
    <t>马建梅</t>
  </si>
  <si>
    <t>6501**********3741</t>
  </si>
  <si>
    <t>139****9281</t>
  </si>
  <si>
    <t>新疆聚鑫慧建材有限公司</t>
  </si>
  <si>
    <t>陶佳丽</t>
  </si>
  <si>
    <t>6223**********172X</t>
  </si>
  <si>
    <t>186****3739</t>
  </si>
  <si>
    <t>冯万东</t>
  </si>
  <si>
    <t>6205**********4532</t>
  </si>
  <si>
    <t>152****1532</t>
  </si>
  <si>
    <t>韩文杰</t>
  </si>
  <si>
    <t>6205**********4075</t>
  </si>
  <si>
    <t>136****0633</t>
  </si>
  <si>
    <t>李文平</t>
  </si>
  <si>
    <t>6501**********683X</t>
  </si>
  <si>
    <t>138****6092</t>
  </si>
  <si>
    <t>刘书宁</t>
  </si>
  <si>
    <t>4113**********4531</t>
  </si>
  <si>
    <t>133****1603</t>
  </si>
  <si>
    <t>梁栓成</t>
  </si>
  <si>
    <t>6227**********2555</t>
  </si>
  <si>
    <t>156****0510</t>
  </si>
  <si>
    <t>刘卫军</t>
  </si>
  <si>
    <t>6224**********0817</t>
  </si>
  <si>
    <t>185****5280</t>
  </si>
  <si>
    <t>王多喜</t>
  </si>
  <si>
    <t>6501**********1737</t>
  </si>
  <si>
    <t>133****4386</t>
  </si>
  <si>
    <t>乌鲁木齐振疆防护科技有限公司</t>
  </si>
  <si>
    <t>韩奋莲</t>
  </si>
  <si>
    <t>6127**********1421</t>
  </si>
  <si>
    <t>139****0890</t>
  </si>
  <si>
    <t>郝凡智</t>
  </si>
  <si>
    <t>6501**********3318</t>
  </si>
  <si>
    <t>159****1990</t>
  </si>
  <si>
    <t>吴玉琨</t>
  </si>
  <si>
    <t>3625**********7819</t>
  </si>
  <si>
    <t>177****8895</t>
  </si>
  <si>
    <t>曹肖建</t>
  </si>
  <si>
    <t>4127**********401X</t>
  </si>
  <si>
    <t>176****0733</t>
  </si>
  <si>
    <t>李小杰</t>
  </si>
  <si>
    <t>6205**********5616</t>
  </si>
  <si>
    <t>152****3137</t>
  </si>
  <si>
    <t>马俊</t>
  </si>
  <si>
    <t>2103**********103X</t>
  </si>
  <si>
    <t>177****6557</t>
  </si>
  <si>
    <t>陕雪燕</t>
  </si>
  <si>
    <t>6527**********2544</t>
  </si>
  <si>
    <t>131****2222</t>
  </si>
  <si>
    <t>陈世奇</t>
  </si>
  <si>
    <t>6541**********6013</t>
  </si>
  <si>
    <t>158****8819</t>
  </si>
  <si>
    <t>艾鑫</t>
  </si>
  <si>
    <t>6542**********0817</t>
  </si>
  <si>
    <t>177****9997</t>
  </si>
  <si>
    <t>闫仁义</t>
  </si>
  <si>
    <t>4127**********7513</t>
  </si>
  <si>
    <t>157****8021</t>
  </si>
  <si>
    <t>杨凯顺</t>
  </si>
  <si>
    <t>6542**********0459</t>
  </si>
  <si>
    <t>131****5962</t>
  </si>
  <si>
    <t>岑雨</t>
  </si>
  <si>
    <t>6540**********142X</t>
  </si>
  <si>
    <t>157****9689</t>
  </si>
  <si>
    <t>王柳英</t>
  </si>
  <si>
    <t>5227**********7606</t>
  </si>
  <si>
    <t>137****1007</t>
  </si>
  <si>
    <t>新疆德全融汇商贸有限公司</t>
  </si>
  <si>
    <t>赵尖堂</t>
  </si>
  <si>
    <t>6223**********2193</t>
  </si>
  <si>
    <t>135****3851</t>
  </si>
  <si>
    <t>李曙东</t>
  </si>
  <si>
    <t>6541**********3299</t>
  </si>
  <si>
    <t>186****1078</t>
  </si>
  <si>
    <t>李变兰</t>
  </si>
  <si>
    <t>1411**********0086</t>
  </si>
  <si>
    <t>152****1196</t>
  </si>
  <si>
    <t>曲言杰</t>
  </si>
  <si>
    <t>3706**********7018</t>
  </si>
  <si>
    <t>131****2067</t>
  </si>
  <si>
    <t>王超</t>
  </si>
  <si>
    <t>6531**********0955</t>
  </si>
  <si>
    <t>176****1084</t>
  </si>
  <si>
    <t>王春粉</t>
  </si>
  <si>
    <t>4127**********1468</t>
  </si>
  <si>
    <t>150****4024</t>
  </si>
  <si>
    <t>李芬芬</t>
  </si>
  <si>
    <t>6104**********3847</t>
  </si>
  <si>
    <t>135****4281</t>
  </si>
  <si>
    <t>丁一凡</t>
  </si>
  <si>
    <t>6501**********1041</t>
  </si>
  <si>
    <t>135****0097</t>
  </si>
  <si>
    <t>卢秋利</t>
  </si>
  <si>
    <t>6103**********8029</t>
  </si>
  <si>
    <t>135****9374</t>
  </si>
  <si>
    <t>张喜奎</t>
  </si>
  <si>
    <t>6228**********2170</t>
  </si>
  <si>
    <t>180****5288</t>
  </si>
  <si>
    <t>庞伟珍</t>
  </si>
  <si>
    <t>6226**********5557</t>
  </si>
  <si>
    <t>150****8228</t>
  </si>
  <si>
    <t>赵振兰</t>
  </si>
  <si>
    <t>6224**********5726</t>
  </si>
  <si>
    <t>181****5155</t>
  </si>
  <si>
    <t>刘学兵</t>
  </si>
  <si>
    <t>5129**********0551</t>
  </si>
  <si>
    <t>139****1892</t>
  </si>
  <si>
    <t>连正鹏</t>
  </si>
  <si>
    <t>6104**********5110</t>
  </si>
  <si>
    <t>183****4116</t>
  </si>
  <si>
    <t>赵寒</t>
  </si>
  <si>
    <t>4113**********424X</t>
  </si>
  <si>
    <t>158****6105</t>
  </si>
  <si>
    <t>邱燕梅</t>
  </si>
  <si>
    <t>6223**********2028</t>
  </si>
  <si>
    <t>181****1397</t>
  </si>
  <si>
    <t>何小春</t>
  </si>
  <si>
    <t>6228**********1427</t>
  </si>
  <si>
    <t>130****8550</t>
  </si>
  <si>
    <t>张丽丽</t>
  </si>
  <si>
    <t>6525**********2527</t>
  </si>
  <si>
    <t>199****2827</t>
  </si>
  <si>
    <t>哈尼克孜.依比布拉</t>
  </si>
  <si>
    <t>6531**********1488</t>
  </si>
  <si>
    <t>152****4910</t>
  </si>
  <si>
    <t>李川宝</t>
  </si>
  <si>
    <t>6106**********0077</t>
  </si>
  <si>
    <t>152****2305</t>
  </si>
  <si>
    <t>李龙</t>
  </si>
  <si>
    <t>6523**********0514</t>
  </si>
  <si>
    <t>186****1432</t>
  </si>
  <si>
    <t>新疆华源润泽医药有限公司</t>
  </si>
  <si>
    <t>展加锋</t>
  </si>
  <si>
    <t>3412**********7537</t>
  </si>
  <si>
    <t>159****0306</t>
  </si>
  <si>
    <t>苏静</t>
  </si>
  <si>
    <t>6523**********562X</t>
  </si>
  <si>
    <t>155****1991</t>
  </si>
  <si>
    <t>王卓</t>
  </si>
  <si>
    <t>6521**********0031</t>
  </si>
  <si>
    <t>176****7585</t>
  </si>
  <si>
    <t>新疆易普国际贸易有限公司</t>
  </si>
  <si>
    <t>余江波</t>
  </si>
  <si>
    <t>5105**********1172</t>
  </si>
  <si>
    <t>159****0783</t>
  </si>
  <si>
    <t>吴斌文</t>
  </si>
  <si>
    <t>6223**********4878</t>
  </si>
  <si>
    <t>176****0525</t>
  </si>
  <si>
    <t>塔依尔江·肉孜</t>
  </si>
  <si>
    <t>6521**********1335</t>
  </si>
  <si>
    <t>186****3177</t>
  </si>
  <si>
    <t>张锐</t>
  </si>
  <si>
    <t>6590**********3411</t>
  </si>
  <si>
    <t>131****0965</t>
  </si>
  <si>
    <t>潘润波</t>
  </si>
  <si>
    <t>5105**********0158</t>
  </si>
  <si>
    <t>188****7355</t>
  </si>
  <si>
    <t>程艳</t>
  </si>
  <si>
    <t>6541**********4823</t>
  </si>
  <si>
    <t>157****0886</t>
  </si>
  <si>
    <t>唐志鹏</t>
  </si>
  <si>
    <t>4310**********655X</t>
  </si>
  <si>
    <t>199****1630</t>
  </si>
  <si>
    <t>新疆昌平源矿业科技有限公司</t>
  </si>
  <si>
    <t>杨建春</t>
  </si>
  <si>
    <t>6501**********1634</t>
  </si>
  <si>
    <t>185****8450</t>
  </si>
  <si>
    <t>顾冰</t>
  </si>
  <si>
    <t>6543**********5524</t>
  </si>
  <si>
    <t>180****9082</t>
  </si>
  <si>
    <t>郭月</t>
  </si>
  <si>
    <t>5110**********682X</t>
  </si>
  <si>
    <t>136****2161</t>
  </si>
  <si>
    <t>李春燕</t>
  </si>
  <si>
    <t>6501**********1427</t>
  </si>
  <si>
    <t>182****5747</t>
  </si>
  <si>
    <t>庄善</t>
  </si>
  <si>
    <t>6542**********4029</t>
  </si>
  <si>
    <t>181****5056</t>
  </si>
  <si>
    <t>陈雪琴</t>
  </si>
  <si>
    <t>6528**********0020</t>
  </si>
  <si>
    <t>139****4160</t>
  </si>
  <si>
    <t>余璐</t>
  </si>
  <si>
    <t>6543**********4227</t>
  </si>
  <si>
    <t>152****3306</t>
  </si>
  <si>
    <t>陈梦莉</t>
  </si>
  <si>
    <t>6523**********4029</t>
  </si>
  <si>
    <t>136****8158</t>
  </si>
  <si>
    <t>杨景越</t>
  </si>
  <si>
    <t>6523**********5554</t>
  </si>
  <si>
    <t>157****3923</t>
  </si>
  <si>
    <t>谢刚</t>
  </si>
  <si>
    <t>6501**********4414</t>
  </si>
  <si>
    <t>135****3967</t>
  </si>
  <si>
    <t>万年平</t>
  </si>
  <si>
    <t>5221**********2537</t>
  </si>
  <si>
    <t>158****9788</t>
  </si>
  <si>
    <t>万华立</t>
  </si>
  <si>
    <t>4324**********572X</t>
  </si>
  <si>
    <t>150****8118</t>
  </si>
  <si>
    <t>侯晓楠</t>
  </si>
  <si>
    <t>6501**********5021</t>
  </si>
  <si>
    <t>184****6055</t>
  </si>
  <si>
    <t>王定贤</t>
  </si>
  <si>
    <t>6204**********4896</t>
  </si>
  <si>
    <t>133****3678</t>
  </si>
  <si>
    <t>张蜀疆</t>
  </si>
  <si>
    <t>6501**********3256</t>
  </si>
  <si>
    <t>135****3893</t>
  </si>
  <si>
    <t>孙啸坤</t>
  </si>
  <si>
    <t>6501**********1312</t>
  </si>
  <si>
    <t>188****1527</t>
  </si>
  <si>
    <t>许国辉</t>
  </si>
  <si>
    <t>6523**********3516</t>
  </si>
  <si>
    <t>180****8552</t>
  </si>
  <si>
    <t>吴朝峰</t>
  </si>
  <si>
    <t>3203**********1217</t>
  </si>
  <si>
    <t>158****2337</t>
  </si>
  <si>
    <t>潘勇</t>
  </si>
  <si>
    <t>6501**********1339</t>
  </si>
  <si>
    <t>159****0355</t>
  </si>
  <si>
    <t>新疆利康祥运生物科技有限公司</t>
  </si>
  <si>
    <t>褚兴寿</t>
  </si>
  <si>
    <t>6223**********8515</t>
  </si>
  <si>
    <t>130****4489</t>
  </si>
  <si>
    <t>杨晟维</t>
  </si>
  <si>
    <t>4206**********5513</t>
  </si>
  <si>
    <t>135****6281</t>
  </si>
  <si>
    <t>雷改</t>
  </si>
  <si>
    <t>4114**********7229</t>
  </si>
  <si>
    <t>181****7809</t>
  </si>
  <si>
    <t>潘敬婷</t>
  </si>
  <si>
    <t>3412**********5809</t>
  </si>
  <si>
    <t>175****6240</t>
  </si>
  <si>
    <t>王文婷</t>
  </si>
  <si>
    <t>6528**********2226</t>
  </si>
  <si>
    <t>150****0545</t>
  </si>
  <si>
    <t>李雨燕</t>
  </si>
  <si>
    <t>6523**********0065</t>
  </si>
  <si>
    <t>138****4418</t>
  </si>
  <si>
    <t>周娟</t>
  </si>
  <si>
    <t>4128**********566X</t>
  </si>
  <si>
    <t>182****5839</t>
  </si>
  <si>
    <t>徐永生</t>
  </si>
  <si>
    <t>6543**********2516</t>
  </si>
  <si>
    <t>176****0568</t>
  </si>
  <si>
    <t>王梦雪</t>
  </si>
  <si>
    <t>6501**********0849</t>
  </si>
  <si>
    <t>181****8019</t>
  </si>
  <si>
    <t>陈光武</t>
  </si>
  <si>
    <t>6523**********441X</t>
  </si>
  <si>
    <t>180****9388</t>
  </si>
  <si>
    <t>李秋生</t>
  </si>
  <si>
    <t>6501**********1950</t>
  </si>
  <si>
    <t>156****1771</t>
  </si>
  <si>
    <t>刘江宏</t>
  </si>
  <si>
    <t>6205**********2410</t>
  </si>
  <si>
    <t>181****2583</t>
  </si>
  <si>
    <t>姬文静</t>
  </si>
  <si>
    <t>6501**********6023</t>
  </si>
  <si>
    <t>130****9541</t>
  </si>
  <si>
    <t>李泽锴</t>
  </si>
  <si>
    <t>6501**********4535</t>
  </si>
  <si>
    <t>150****8521</t>
  </si>
  <si>
    <t>王怡文</t>
  </si>
  <si>
    <t>6528**********0018</t>
  </si>
  <si>
    <t>176****6997</t>
  </si>
  <si>
    <t>肖英</t>
  </si>
  <si>
    <t>6541**********0665</t>
  </si>
  <si>
    <t>135****9989</t>
  </si>
  <si>
    <t>马明明</t>
  </si>
  <si>
    <t>6523**********7159</t>
  </si>
  <si>
    <t>199****3139</t>
  </si>
  <si>
    <t>周林杰</t>
  </si>
  <si>
    <t>6501**********5317</t>
  </si>
  <si>
    <t>153****0800</t>
  </si>
  <si>
    <t>马宏斌</t>
  </si>
  <si>
    <t>6224**********1633</t>
  </si>
  <si>
    <t>151****2138</t>
  </si>
  <si>
    <t>刘欣</t>
  </si>
  <si>
    <t>6527**********4829</t>
  </si>
  <si>
    <t>156****7886</t>
  </si>
  <si>
    <t>马慧明</t>
  </si>
  <si>
    <t>6226**********0943</t>
  </si>
  <si>
    <t>138****6864</t>
  </si>
  <si>
    <t>丁梦雪</t>
  </si>
  <si>
    <t>6501**********1648</t>
  </si>
  <si>
    <t>185****4904</t>
  </si>
  <si>
    <t>高媛媛</t>
  </si>
  <si>
    <t>6223**********182X</t>
  </si>
  <si>
    <t>156****1851</t>
  </si>
  <si>
    <t>赵鑫</t>
  </si>
  <si>
    <t>6224**********584X</t>
  </si>
  <si>
    <t>155****6683</t>
  </si>
  <si>
    <t>新疆通达沁晟新型建材有限公司</t>
  </si>
  <si>
    <t>周敏</t>
  </si>
  <si>
    <t>5111**********024X</t>
  </si>
  <si>
    <t>182****1779</t>
  </si>
  <si>
    <t>邵瑞</t>
  </si>
  <si>
    <t>6523**********3528</t>
  </si>
  <si>
    <t>135****0667</t>
  </si>
  <si>
    <t>杨庭辉</t>
  </si>
  <si>
    <t>6543**********003X</t>
  </si>
  <si>
    <t>132****0010</t>
  </si>
  <si>
    <t>张玮</t>
  </si>
  <si>
    <t>6501**********4710</t>
  </si>
  <si>
    <t>132****4119</t>
  </si>
  <si>
    <t>新疆餐宝食品有限公司</t>
  </si>
  <si>
    <t>刘梅艳</t>
  </si>
  <si>
    <t>6541**********336X</t>
  </si>
  <si>
    <t>151****9671</t>
  </si>
  <si>
    <t>李琴</t>
  </si>
  <si>
    <t>6523**********0821</t>
  </si>
  <si>
    <t>188****8297</t>
  </si>
  <si>
    <t>张雪梅</t>
  </si>
  <si>
    <t>6223**********2828</t>
  </si>
  <si>
    <t>156****4251</t>
  </si>
  <si>
    <t>文亚丽</t>
  </si>
  <si>
    <t>6224**********164X</t>
  </si>
  <si>
    <t>158****8616</t>
  </si>
  <si>
    <t>刘悦</t>
  </si>
  <si>
    <t>4222**********2529</t>
  </si>
  <si>
    <t>156****1567</t>
  </si>
  <si>
    <t>杨春艳</t>
  </si>
  <si>
    <t>5109**********4029</t>
  </si>
  <si>
    <t>150****2526</t>
  </si>
  <si>
    <t>李雪</t>
  </si>
  <si>
    <t>4113**********1524</t>
  </si>
  <si>
    <t>186****5351</t>
  </si>
  <si>
    <t>秦强</t>
  </si>
  <si>
    <t>5109**********1712</t>
  </si>
  <si>
    <t>150****0870</t>
  </si>
  <si>
    <t>崔梦霞</t>
  </si>
  <si>
    <t>4114**********5168</t>
  </si>
  <si>
    <t>150****8562</t>
  </si>
  <si>
    <t>蔡旭霞</t>
  </si>
  <si>
    <t>6205**********352X</t>
  </si>
  <si>
    <t>136****9378</t>
  </si>
  <si>
    <t>沈秀玲</t>
  </si>
  <si>
    <t>6523**********382X</t>
  </si>
  <si>
    <t>186****8476</t>
  </si>
  <si>
    <t>新疆西域疆美电子商务有限公司</t>
  </si>
  <si>
    <t>江亚菲</t>
  </si>
  <si>
    <t>3708**********5224</t>
  </si>
  <si>
    <t>158****4079</t>
  </si>
  <si>
    <t>新疆路通汇能建材有限公司</t>
  </si>
  <si>
    <t>蔡晓玲</t>
  </si>
  <si>
    <t>6223**********1624</t>
  </si>
  <si>
    <t>186****2942</t>
  </si>
  <si>
    <t>黄海燕</t>
  </si>
  <si>
    <t>5109**********9648</t>
  </si>
  <si>
    <t>176****4352</t>
  </si>
  <si>
    <t>陈建会</t>
  </si>
  <si>
    <t>4206**********4000</t>
  </si>
  <si>
    <t>186****9173</t>
  </si>
  <si>
    <t>谷建德</t>
  </si>
  <si>
    <t>4111**********4018</t>
  </si>
  <si>
    <t>139****6564</t>
  </si>
  <si>
    <t>师瑞乐</t>
  </si>
  <si>
    <t>4111**********4023</t>
  </si>
  <si>
    <t>182****2876</t>
  </si>
  <si>
    <t>刘宏伟</t>
  </si>
  <si>
    <t>6523**********3724</t>
  </si>
  <si>
    <t>133****9309</t>
  </si>
  <si>
    <t>新疆康顺宝华医疗器械有限公司</t>
  </si>
  <si>
    <t>丁小燕</t>
  </si>
  <si>
    <t>6205**********2164</t>
  </si>
  <si>
    <t>159****5231</t>
  </si>
  <si>
    <t>郭延娟</t>
  </si>
  <si>
    <t>4127**********3126</t>
  </si>
  <si>
    <t>135****2930</t>
  </si>
  <si>
    <t>新疆全鑫电气有限公司</t>
  </si>
  <si>
    <t>周闪</t>
  </si>
  <si>
    <t>4127**********3766</t>
  </si>
  <si>
    <t>181****4309</t>
  </si>
  <si>
    <t>赵威</t>
  </si>
  <si>
    <t>4127**********3755</t>
  </si>
  <si>
    <t>177****6367</t>
  </si>
  <si>
    <t>周永振</t>
  </si>
  <si>
    <t>4127**********3791</t>
  </si>
  <si>
    <t>150****1966</t>
  </si>
  <si>
    <t>周福英</t>
  </si>
  <si>
    <t>4127**********3743</t>
  </si>
  <si>
    <t>133****6237</t>
  </si>
  <si>
    <t>新疆路通远达工程有限公司</t>
  </si>
  <si>
    <t>刘子彬</t>
  </si>
  <si>
    <t>6528**********1512</t>
  </si>
  <si>
    <t>136****3670</t>
  </si>
  <si>
    <t>蔡兆刚</t>
  </si>
  <si>
    <t>6523**********103X</t>
  </si>
  <si>
    <t>189****7735</t>
  </si>
  <si>
    <t>王鑫</t>
  </si>
  <si>
    <t>6541**********2617</t>
  </si>
  <si>
    <t>131****4090</t>
  </si>
  <si>
    <t>宋秉满</t>
  </si>
  <si>
    <t>6204**********4110</t>
  </si>
  <si>
    <t>132****7357</t>
  </si>
  <si>
    <t>石玉萍</t>
  </si>
  <si>
    <t>1302**********0080</t>
  </si>
  <si>
    <t>136****5020</t>
  </si>
  <si>
    <t>李菊华</t>
  </si>
  <si>
    <t>5108**********1265</t>
  </si>
  <si>
    <t>189****7731</t>
  </si>
  <si>
    <t>韩亚坤</t>
  </si>
  <si>
    <t>4128**********2748</t>
  </si>
  <si>
    <t>156****1383</t>
  </si>
  <si>
    <t>闫雪</t>
  </si>
  <si>
    <t>6531**********2849</t>
  </si>
  <si>
    <t>135****3224</t>
  </si>
  <si>
    <t>齐振营</t>
  </si>
  <si>
    <t>4123**********7118</t>
  </si>
  <si>
    <t>132****0258</t>
  </si>
  <si>
    <t>范建龙</t>
  </si>
  <si>
    <t>6223**********0518</t>
  </si>
  <si>
    <t>176****9542</t>
  </si>
  <si>
    <t>李高峰</t>
  </si>
  <si>
    <t>4128**********2716</t>
  </si>
  <si>
    <t>151****1635</t>
  </si>
  <si>
    <t>方思懿</t>
  </si>
  <si>
    <t>6540**********4520</t>
  </si>
  <si>
    <t>181****3760</t>
  </si>
  <si>
    <t>王晨</t>
  </si>
  <si>
    <t>4127**********2527</t>
  </si>
  <si>
    <t>182****2280</t>
  </si>
  <si>
    <t>孙境遥</t>
  </si>
  <si>
    <t>6501**********1323</t>
  </si>
  <si>
    <t>185****8292</t>
  </si>
  <si>
    <t>董建英</t>
  </si>
  <si>
    <t>6523**********0368</t>
  </si>
  <si>
    <t>189****9438</t>
  </si>
  <si>
    <t>陈园园</t>
  </si>
  <si>
    <t>6501**********0765</t>
  </si>
  <si>
    <t>181****7066</t>
  </si>
  <si>
    <r>
      <rPr>
        <sz val="9"/>
        <rFont val="仿宋_GB2312"/>
        <charset val="134"/>
      </rPr>
      <t>新疆宏源衡</t>
    </r>
    <r>
      <rPr>
        <sz val="9"/>
        <rFont val="宋体"/>
        <charset val="134"/>
      </rPr>
      <t>昇</t>
    </r>
    <r>
      <rPr>
        <sz val="9"/>
        <rFont val="仿宋_GB2312"/>
        <charset val="134"/>
      </rPr>
      <t>建筑工程有限公司</t>
    </r>
  </si>
  <si>
    <t>赛飞</t>
  </si>
  <si>
    <t>6523**********2019</t>
  </si>
  <si>
    <t>150****2588</t>
  </si>
  <si>
    <t>孙培龙</t>
  </si>
  <si>
    <t>6528**********1412</t>
  </si>
  <si>
    <t>133****3690</t>
  </si>
  <si>
    <t>朱文章</t>
  </si>
  <si>
    <t>6540**********4918</t>
  </si>
  <si>
    <t>158****3216</t>
  </si>
  <si>
    <t>孙丽君</t>
  </si>
  <si>
    <t>6501**********0824</t>
  </si>
  <si>
    <t>181****6560</t>
  </si>
  <si>
    <t>周兵营</t>
  </si>
  <si>
    <t>3213**********6416</t>
  </si>
  <si>
    <t>166****3195</t>
  </si>
  <si>
    <t>朱元东</t>
  </si>
  <si>
    <t>6224**********8339</t>
  </si>
  <si>
    <t>199****8393</t>
  </si>
  <si>
    <t>李愿军</t>
  </si>
  <si>
    <t>6501**********1651</t>
  </si>
  <si>
    <t>139****6265</t>
  </si>
  <si>
    <t>张华平</t>
  </si>
  <si>
    <t>5129**********2914</t>
  </si>
  <si>
    <t>136****5786</t>
  </si>
  <si>
    <t>陈伟康</t>
  </si>
  <si>
    <t>6501**********1317</t>
  </si>
  <si>
    <t>177****1838</t>
  </si>
  <si>
    <t>新疆朝暮润盛装配式建筑有限公司</t>
  </si>
  <si>
    <t>姜二</t>
  </si>
  <si>
    <t>5129**********4192</t>
  </si>
  <si>
    <t>135****4833</t>
  </si>
  <si>
    <t>新疆文顺天达建筑材料有限公司</t>
  </si>
  <si>
    <t>张倩</t>
  </si>
  <si>
    <t>3203**********3822</t>
  </si>
  <si>
    <t>151****0849</t>
  </si>
  <si>
    <t>卢淑琴</t>
  </si>
  <si>
    <t>6227**********0620</t>
  </si>
  <si>
    <t>181****9913</t>
  </si>
  <si>
    <t>周蓉蓉</t>
  </si>
  <si>
    <t>4206**********1529</t>
  </si>
  <si>
    <t>158****5251</t>
  </si>
  <si>
    <t>新疆烧脑工厂广告制作有限公司</t>
  </si>
  <si>
    <t>史位杰</t>
  </si>
  <si>
    <t>4127**********7510</t>
  </si>
  <si>
    <t>176****1185</t>
  </si>
  <si>
    <t>朱景强</t>
  </si>
  <si>
    <t>6521**********325X</t>
  </si>
  <si>
    <t>159****5502</t>
  </si>
  <si>
    <t>杜仕双</t>
  </si>
  <si>
    <t>5109**********3575</t>
  </si>
  <si>
    <t>139****1569</t>
  </si>
  <si>
    <t>新疆德信恒洋燃气有限责任公司</t>
  </si>
  <si>
    <t>杨雅迪</t>
  </si>
  <si>
    <t>6523**********0328</t>
  </si>
  <si>
    <t>131****5921</t>
  </si>
  <si>
    <t>王毅</t>
  </si>
  <si>
    <t>4113**********2252</t>
  </si>
  <si>
    <t>186****8183</t>
  </si>
  <si>
    <t>位华杰</t>
  </si>
  <si>
    <t>4127**********8217</t>
  </si>
  <si>
    <t>130****3689</t>
  </si>
  <si>
    <t>陈江</t>
  </si>
  <si>
    <t>6501**********6415</t>
  </si>
  <si>
    <t>182****2822</t>
  </si>
  <si>
    <t>白云川</t>
  </si>
  <si>
    <t>2112**********2438</t>
  </si>
  <si>
    <t>135****5585</t>
  </si>
  <si>
    <t>郭宏</t>
  </si>
  <si>
    <t>6223**********3457</t>
  </si>
  <si>
    <t>159****7618</t>
  </si>
  <si>
    <t>马江伟</t>
  </si>
  <si>
    <t>6501**********6439</t>
  </si>
  <si>
    <t>135****1237</t>
  </si>
  <si>
    <t>马江龙</t>
  </si>
  <si>
    <t>6205**********0915</t>
  </si>
  <si>
    <t>131****3299</t>
  </si>
  <si>
    <t>马杰</t>
  </si>
  <si>
    <t>6501**********6413</t>
  </si>
  <si>
    <t>150****0062</t>
  </si>
  <si>
    <t>王路</t>
  </si>
  <si>
    <t>5113**********3047</t>
  </si>
  <si>
    <t>159****9790</t>
  </si>
  <si>
    <t>6422**********4919</t>
  </si>
  <si>
    <t>176****8707</t>
  </si>
  <si>
    <t>张维倩</t>
  </si>
  <si>
    <t>6222**********7547</t>
  </si>
  <si>
    <t>181****1557</t>
  </si>
  <si>
    <t>刘建岐</t>
  </si>
  <si>
    <t>2201**********1214</t>
  </si>
  <si>
    <t>176****7393</t>
  </si>
  <si>
    <t>朱成</t>
  </si>
  <si>
    <t>6222**********2417</t>
  </si>
  <si>
    <t>186****4492</t>
  </si>
  <si>
    <t>常强</t>
  </si>
  <si>
    <t>2114**********1612</t>
  </si>
  <si>
    <t>158****4311</t>
  </si>
  <si>
    <t>杨学仁</t>
  </si>
  <si>
    <t>6523**********281X</t>
  </si>
  <si>
    <t>186****5103</t>
  </si>
  <si>
    <t>李微</t>
  </si>
  <si>
    <t>6523**********6420</t>
  </si>
  <si>
    <t>135****9380</t>
  </si>
  <si>
    <t>胡东</t>
  </si>
  <si>
    <t>1329**********981X</t>
  </si>
  <si>
    <t>186****8508</t>
  </si>
  <si>
    <t>杨自强</t>
  </si>
  <si>
    <t>6523**********2817</t>
  </si>
  <si>
    <t>156****8659</t>
  </si>
  <si>
    <t>程榜牢</t>
  </si>
  <si>
    <t>6101**********5657</t>
  </si>
  <si>
    <t>138****4085</t>
  </si>
  <si>
    <t>和菊梅</t>
  </si>
  <si>
    <t>6101**********566X</t>
  </si>
  <si>
    <t>150****5285</t>
  </si>
  <si>
    <t>胡海燕</t>
  </si>
  <si>
    <t>6501**********6441</t>
  </si>
  <si>
    <t>186****3972</t>
  </si>
  <si>
    <t>彭克功</t>
  </si>
  <si>
    <t>6228**********0634</t>
  </si>
  <si>
    <t>150****8243</t>
  </si>
  <si>
    <t>杨文创</t>
  </si>
  <si>
    <t>4127**********4012</t>
  </si>
  <si>
    <t>182****0127</t>
  </si>
  <si>
    <t>余磊</t>
  </si>
  <si>
    <t>6123**********4714</t>
  </si>
  <si>
    <t>139****9974</t>
  </si>
  <si>
    <t>白萌</t>
  </si>
  <si>
    <t>6501**********6412</t>
  </si>
  <si>
    <t>130****5519</t>
  </si>
  <si>
    <t>王彦龙</t>
  </si>
  <si>
    <t>6529**********1433</t>
  </si>
  <si>
    <t>131****7597</t>
  </si>
  <si>
    <t>吴壮壮</t>
  </si>
  <si>
    <t>1426**********5232</t>
  </si>
  <si>
    <t>183****6301</t>
  </si>
  <si>
    <t>张旭斌</t>
  </si>
  <si>
    <t>6205**********1712</t>
  </si>
  <si>
    <t>152****2318</t>
  </si>
  <si>
    <t>刘元昊</t>
  </si>
  <si>
    <t>6542**********2013</t>
  </si>
  <si>
    <t>199****6814</t>
  </si>
  <si>
    <t>温昕</t>
  </si>
  <si>
    <t>6501**********2323</t>
  </si>
  <si>
    <t>135****6469</t>
  </si>
  <si>
    <t>谢吉哲</t>
  </si>
  <si>
    <t>6590**********2811</t>
  </si>
  <si>
    <t>133****7780</t>
  </si>
  <si>
    <t>常霞</t>
  </si>
  <si>
    <t>6201**********3845</t>
  </si>
  <si>
    <t>173****2170</t>
  </si>
  <si>
    <t>丁梦朵</t>
  </si>
  <si>
    <t>6501**********6426</t>
  </si>
  <si>
    <t>135****5013</t>
  </si>
  <si>
    <t>王永强</t>
  </si>
  <si>
    <t>6205**********0871</t>
  </si>
  <si>
    <t>130****5871</t>
  </si>
  <si>
    <t>张晓庆</t>
  </si>
  <si>
    <t>6501**********6422</t>
  </si>
  <si>
    <t>152****0116</t>
  </si>
  <si>
    <t>刘建平</t>
  </si>
  <si>
    <t>6501**********0026</t>
  </si>
  <si>
    <t>139****8824</t>
  </si>
  <si>
    <t>李健</t>
  </si>
  <si>
    <t>6501**********2413</t>
  </si>
  <si>
    <t>177****4082</t>
  </si>
  <si>
    <t>孟晓强</t>
  </si>
  <si>
    <t>6501**********2418</t>
  </si>
  <si>
    <t>155****5350</t>
  </si>
  <si>
    <t>乌鲁木齐市安耐通物流有限责任公司</t>
  </si>
  <si>
    <t>艾尼瓦尔·那麦提</t>
  </si>
  <si>
    <t>6531**********1177</t>
  </si>
  <si>
    <t>173****7009</t>
  </si>
  <si>
    <t>李明新</t>
  </si>
  <si>
    <t>6501**********2815</t>
  </si>
  <si>
    <t>139****3373</t>
  </si>
  <si>
    <t>张志</t>
  </si>
  <si>
    <t>6501**********0516</t>
  </si>
  <si>
    <t>136****3727</t>
  </si>
  <si>
    <t>吐尔洪江·艾买尔</t>
  </si>
  <si>
    <t>6531**********1032</t>
  </si>
  <si>
    <t>176****8673</t>
  </si>
  <si>
    <t>刘利</t>
  </si>
  <si>
    <t>6501**********4532</t>
  </si>
  <si>
    <t>135****9075</t>
  </si>
  <si>
    <t>尚淑琴</t>
  </si>
  <si>
    <t>6224**********5243</t>
  </si>
  <si>
    <t>152****7763</t>
  </si>
  <si>
    <t>新疆禧福祥环保科技有限公司</t>
  </si>
  <si>
    <t>刘治良</t>
  </si>
  <si>
    <t>1424**********6319</t>
  </si>
  <si>
    <t>153****1440</t>
  </si>
  <si>
    <t>李俊萍</t>
  </si>
  <si>
    <t>1427**********0721</t>
  </si>
  <si>
    <t>180****6797</t>
  </si>
  <si>
    <t>王军</t>
  </si>
  <si>
    <t>4105**********6515</t>
  </si>
  <si>
    <t>188****8444</t>
  </si>
  <si>
    <t>李大学</t>
  </si>
  <si>
    <t>6223**********9338</t>
  </si>
  <si>
    <t>152****1611</t>
  </si>
  <si>
    <t>乌鲁木齐疆肴食品有限公司</t>
  </si>
  <si>
    <t>黄满银</t>
  </si>
  <si>
    <t>6125**********1212</t>
  </si>
  <si>
    <t>195****4918</t>
  </si>
  <si>
    <t>易满秀</t>
  </si>
  <si>
    <t>1301**********0321</t>
  </si>
  <si>
    <t>189****9339</t>
  </si>
  <si>
    <t>新疆欣业恒达塑业有限公司</t>
  </si>
  <si>
    <t>尚成峰</t>
  </si>
  <si>
    <t>6531**********261X</t>
  </si>
  <si>
    <t>157****5742</t>
  </si>
  <si>
    <t>刘继波</t>
  </si>
  <si>
    <t>3325**********127X</t>
  </si>
  <si>
    <t>188****1560</t>
  </si>
  <si>
    <t>周雨婷</t>
  </si>
  <si>
    <t>3325**********1280</t>
  </si>
  <si>
    <t>150****6643</t>
  </si>
  <si>
    <t>刘文渊</t>
  </si>
  <si>
    <t>5225**********1210</t>
  </si>
  <si>
    <t>139****8432</t>
  </si>
  <si>
    <t>王亮宇</t>
  </si>
  <si>
    <t>1404**********4415</t>
  </si>
  <si>
    <t>133****6223</t>
  </si>
  <si>
    <t>新疆满意福源商贸有限公司</t>
  </si>
  <si>
    <t>张锡登</t>
  </si>
  <si>
    <t>4128**********2581</t>
  </si>
  <si>
    <t>181****1827</t>
  </si>
  <si>
    <t>李红敏</t>
  </si>
  <si>
    <t>4128**********1026</t>
  </si>
  <si>
    <t>158****9719</t>
  </si>
  <si>
    <t>乌鲁木齐鑫展银纸业有限公司</t>
  </si>
  <si>
    <t>王海霞</t>
  </si>
  <si>
    <t>6528**********0549</t>
  </si>
  <si>
    <t>189****1066</t>
  </si>
  <si>
    <t>乌鲁木齐鑫俊祥纸业有限公司</t>
  </si>
  <si>
    <t>郭燕锋</t>
  </si>
  <si>
    <t>1304**********1316</t>
  </si>
  <si>
    <t>150****8398</t>
  </si>
  <si>
    <t>李红美</t>
  </si>
  <si>
    <t>1304**********1326</t>
  </si>
  <si>
    <t>赵英</t>
  </si>
  <si>
    <t>6541**********1366</t>
  </si>
  <si>
    <t>150****7585</t>
  </si>
  <si>
    <t>乌鲁木齐市恒昌源食品有限公司</t>
  </si>
  <si>
    <t>武小芳</t>
  </si>
  <si>
    <t>1408**********0067</t>
  </si>
  <si>
    <t>135****3565</t>
  </si>
  <si>
    <t>武定娜</t>
  </si>
  <si>
    <t>1427**********2727</t>
  </si>
  <si>
    <t>152****8021</t>
  </si>
  <si>
    <t>武燕峰</t>
  </si>
  <si>
    <t>1427**********2716</t>
  </si>
  <si>
    <t>152****6191</t>
  </si>
  <si>
    <t>崔莹莹</t>
  </si>
  <si>
    <t>1427**********2760</t>
  </si>
  <si>
    <t>132****1497</t>
  </si>
  <si>
    <t>王亚豪</t>
  </si>
  <si>
    <t>1427**********2714</t>
  </si>
  <si>
    <t>131****1792</t>
  </si>
  <si>
    <t>庞淑心</t>
  </si>
  <si>
    <t>6501**********0061</t>
  </si>
  <si>
    <t>158****0999</t>
  </si>
  <si>
    <t>禹东连</t>
  </si>
  <si>
    <t>6422**********1045</t>
  </si>
  <si>
    <t>135****3083</t>
  </si>
  <si>
    <t>武亚朋</t>
  </si>
  <si>
    <t>182****2740</t>
  </si>
  <si>
    <t>新疆西域华腾食品有限公司</t>
  </si>
  <si>
    <t>程园园</t>
  </si>
  <si>
    <t>6543**********0040</t>
  </si>
  <si>
    <t>150****7021</t>
  </si>
  <si>
    <t>姚霞霞</t>
  </si>
  <si>
    <t>6227**********5329</t>
  </si>
  <si>
    <t>151****3782</t>
  </si>
  <si>
    <t>张允领</t>
  </si>
  <si>
    <t>6527**********0732</t>
  </si>
  <si>
    <t>150****6295</t>
  </si>
  <si>
    <t>王津津</t>
  </si>
  <si>
    <t>4114**********0641</t>
  </si>
  <si>
    <t>157****8853</t>
  </si>
  <si>
    <t>周冰云</t>
  </si>
  <si>
    <t>4128**********2521</t>
  </si>
  <si>
    <t>181****3218</t>
  </si>
  <si>
    <t>王莲德</t>
  </si>
  <si>
    <t>131****6526</t>
  </si>
  <si>
    <t>刘变</t>
  </si>
  <si>
    <t>4114**********092X</t>
  </si>
  <si>
    <t>181****1057</t>
  </si>
  <si>
    <t>高娟</t>
  </si>
  <si>
    <t>4127**********2563</t>
  </si>
  <si>
    <t>186****2006</t>
  </si>
  <si>
    <t>于福琴</t>
  </si>
  <si>
    <t>6227**********2923</t>
  </si>
  <si>
    <t>152****3936</t>
  </si>
  <si>
    <t>王彩香</t>
  </si>
  <si>
    <t>6422**********2423</t>
  </si>
  <si>
    <t>181****9822</t>
  </si>
  <si>
    <t>赵映翠</t>
  </si>
  <si>
    <t>6204**********3325</t>
  </si>
  <si>
    <t>151****8663</t>
  </si>
  <si>
    <t>史引兄</t>
  </si>
  <si>
    <t>6227**********2760</t>
  </si>
  <si>
    <t>156****1970</t>
  </si>
  <si>
    <t>罗永丽</t>
  </si>
  <si>
    <t>6228**********0847</t>
  </si>
  <si>
    <t>181****0856</t>
  </si>
  <si>
    <t>席振江</t>
  </si>
  <si>
    <t>6501**********6419</t>
  </si>
  <si>
    <t>152****5154</t>
  </si>
  <si>
    <t>宋孟孟</t>
  </si>
  <si>
    <t>6501**********6423</t>
  </si>
  <si>
    <t>136****8363</t>
  </si>
  <si>
    <t>张留才</t>
  </si>
  <si>
    <t>4127**********4070</t>
  </si>
  <si>
    <t>166****6067</t>
  </si>
  <si>
    <t>胡晓波</t>
  </si>
  <si>
    <t>6501**********1913</t>
  </si>
  <si>
    <t>177****8355</t>
  </si>
  <si>
    <t>赵磊</t>
  </si>
  <si>
    <t>6527**********0716</t>
  </si>
  <si>
    <t>159****8731</t>
  </si>
  <si>
    <t>周开林</t>
  </si>
  <si>
    <t>4203**********4211</t>
  </si>
  <si>
    <t>159****9326</t>
  </si>
  <si>
    <t>谭海燕</t>
  </si>
  <si>
    <t>5113**********2226</t>
  </si>
  <si>
    <t>138****0308</t>
  </si>
  <si>
    <t>任引弟</t>
  </si>
  <si>
    <t>6224**********4464</t>
  </si>
  <si>
    <t>135****2752</t>
  </si>
  <si>
    <t>田桂梅</t>
  </si>
  <si>
    <t>6223**********6507</t>
  </si>
  <si>
    <t>139****1772</t>
  </si>
  <si>
    <t>张明英</t>
  </si>
  <si>
    <t>6205**********3701</t>
  </si>
  <si>
    <t>150****1868</t>
  </si>
  <si>
    <t>胡殿霞</t>
  </si>
  <si>
    <t>6224**********6842</t>
  </si>
  <si>
    <t>130****9979</t>
  </si>
  <si>
    <t>杨玉琴</t>
  </si>
  <si>
    <t>6227**********3826</t>
  </si>
  <si>
    <t>131****7164</t>
  </si>
  <si>
    <t>张腾腾</t>
  </si>
  <si>
    <t>3422**********4561</t>
  </si>
  <si>
    <t>139****5328</t>
  </si>
  <si>
    <t>郑道举</t>
  </si>
  <si>
    <t>4129**********8254</t>
  </si>
  <si>
    <t>177****2969</t>
  </si>
  <si>
    <t>王文栋</t>
  </si>
  <si>
    <t>2321**********3235</t>
  </si>
  <si>
    <t>132****9678</t>
  </si>
  <si>
    <t>李丽</t>
  </si>
  <si>
    <t>4127**********6968</t>
  </si>
  <si>
    <t>181****6772</t>
  </si>
  <si>
    <t>郑道生</t>
  </si>
  <si>
    <t>4113**********825X</t>
  </si>
  <si>
    <t>150****4934</t>
  </si>
  <si>
    <t>燕仕平</t>
  </si>
  <si>
    <t>3421**********5316</t>
  </si>
  <si>
    <t>139****8287</t>
  </si>
  <si>
    <t>6223**********8266</t>
  </si>
  <si>
    <t>182****6630</t>
  </si>
  <si>
    <t>姜金慧</t>
  </si>
  <si>
    <t>4127**********1021</t>
  </si>
  <si>
    <t>132****6489</t>
  </si>
  <si>
    <t>张桂玲</t>
  </si>
  <si>
    <t>4127**********4108</t>
  </si>
  <si>
    <t>157****7269</t>
  </si>
  <si>
    <t>王进厂</t>
  </si>
  <si>
    <t>4114**********065X</t>
  </si>
  <si>
    <t>130****7617</t>
  </si>
  <si>
    <t>阿卜杜莫敏·伊卜拉伊木</t>
  </si>
  <si>
    <t>6531**********321X</t>
  </si>
  <si>
    <t>189****4787</t>
  </si>
  <si>
    <t>许远波</t>
  </si>
  <si>
    <t>3729**********6815</t>
  </si>
  <si>
    <t>187****6356</t>
  </si>
  <si>
    <t>新疆西电兴兵电子科技有限公司</t>
  </si>
  <si>
    <t>杨海林</t>
  </si>
  <si>
    <t>6226**********1015</t>
  </si>
  <si>
    <t>136****3831</t>
  </si>
  <si>
    <t>新疆赛利鑫达电气设备有限公司</t>
  </si>
  <si>
    <t>李娟娟</t>
  </si>
  <si>
    <t>6205**********4221</t>
  </si>
  <si>
    <t>130****5139</t>
  </si>
  <si>
    <t>张恒</t>
  </si>
  <si>
    <t>6205**********0372</t>
  </si>
  <si>
    <t>186****3280</t>
  </si>
  <si>
    <t>薛小彦</t>
  </si>
  <si>
    <t>4127**********4129</t>
  </si>
  <si>
    <t>186****0225</t>
  </si>
  <si>
    <t>周春秋</t>
  </si>
  <si>
    <t>4127**********3768</t>
  </si>
  <si>
    <t>182****6091</t>
  </si>
  <si>
    <t>王焕云</t>
  </si>
  <si>
    <t>4127**********3392</t>
  </si>
  <si>
    <t>156****8611</t>
  </si>
  <si>
    <t>周高明</t>
  </si>
  <si>
    <t>4127**********3712</t>
  </si>
  <si>
    <t>156****9134</t>
  </si>
  <si>
    <t>李江</t>
  </si>
  <si>
    <t>6205**********4237</t>
  </si>
  <si>
    <t>189****1507</t>
  </si>
  <si>
    <t>李佳昕</t>
  </si>
  <si>
    <t>6523**********0620</t>
  </si>
  <si>
    <t>132****4349</t>
  </si>
  <si>
    <t>新疆剑达福源农林科技开发有限责任公司</t>
  </si>
  <si>
    <t>周扬文</t>
  </si>
  <si>
    <t>6226**********4012</t>
  </si>
  <si>
    <t>181****2818</t>
  </si>
  <si>
    <t>白海军</t>
  </si>
  <si>
    <t>6103**********1619</t>
  </si>
  <si>
    <t>131****6055</t>
  </si>
  <si>
    <t>朱红卫</t>
  </si>
  <si>
    <t>4127**********2234</t>
  </si>
  <si>
    <t>132****1126</t>
  </si>
  <si>
    <t>李菊花</t>
  </si>
  <si>
    <t>4127**********3449</t>
  </si>
  <si>
    <t>185****4920</t>
  </si>
  <si>
    <t>杨芳霞</t>
  </si>
  <si>
    <t>6226**********4027</t>
  </si>
  <si>
    <t>152****5033</t>
  </si>
  <si>
    <t>张红</t>
  </si>
  <si>
    <t>3709**********5722</t>
  </si>
  <si>
    <t>152****3560</t>
  </si>
  <si>
    <t>贾克学</t>
  </si>
  <si>
    <t>3706**********1319</t>
  </si>
  <si>
    <t>182****7903</t>
  </si>
  <si>
    <t>刘卫</t>
  </si>
  <si>
    <t>6528**********1536</t>
  </si>
  <si>
    <t>183****1102</t>
  </si>
  <si>
    <t>褚海艳</t>
  </si>
  <si>
    <t>4127**********3023</t>
  </si>
  <si>
    <t>158****5697</t>
  </si>
  <si>
    <t>张海涛</t>
  </si>
  <si>
    <t>6523**********1610</t>
  </si>
  <si>
    <t>130****0183</t>
  </si>
  <si>
    <t>冯彦梅</t>
  </si>
  <si>
    <t>6321**********2727</t>
  </si>
  <si>
    <t>176****9751</t>
  </si>
  <si>
    <t>刘文荣</t>
  </si>
  <si>
    <t>3706**********1367</t>
  </si>
  <si>
    <t>135****0315</t>
  </si>
  <si>
    <t>雒炳其</t>
  </si>
  <si>
    <t>6205**********371x</t>
  </si>
  <si>
    <t>152****7367</t>
  </si>
  <si>
    <t>王卫东</t>
  </si>
  <si>
    <t>6501**********5318</t>
  </si>
  <si>
    <t>135****2885</t>
  </si>
  <si>
    <t>耿军</t>
  </si>
  <si>
    <t>6503**********5919</t>
  </si>
  <si>
    <t>181****4386</t>
  </si>
  <si>
    <t>杨海燕</t>
  </si>
  <si>
    <t>6222**********6125</t>
  </si>
  <si>
    <t>131****3700</t>
  </si>
  <si>
    <t>张立春</t>
  </si>
  <si>
    <t>4114**********2412</t>
  </si>
  <si>
    <t>176****2668</t>
  </si>
  <si>
    <t>新疆中德输配电设备有限公司</t>
  </si>
  <si>
    <t>王飞</t>
  </si>
  <si>
    <t>6123**********0410</t>
  </si>
  <si>
    <t>182****9491</t>
  </si>
  <si>
    <t>张洪涛</t>
  </si>
  <si>
    <t>6523**********3214</t>
  </si>
  <si>
    <t>182****7262</t>
  </si>
  <si>
    <t>马斌龙</t>
  </si>
  <si>
    <t>3303**********3614</t>
  </si>
  <si>
    <t>189****8187</t>
  </si>
  <si>
    <t>达瓦·光齐克</t>
  </si>
  <si>
    <t>6542**********0013</t>
  </si>
  <si>
    <t>199****2266</t>
  </si>
  <si>
    <t>唐丽娟</t>
  </si>
  <si>
    <t>5110**********6746</t>
  </si>
  <si>
    <t>136****7608</t>
  </si>
  <si>
    <t>陈翠凤</t>
  </si>
  <si>
    <t>4305**********6600</t>
  </si>
  <si>
    <t>133****4889</t>
  </si>
  <si>
    <t>李双双</t>
  </si>
  <si>
    <t>3422**********0150</t>
  </si>
  <si>
    <t>136****2079</t>
  </si>
  <si>
    <t>地力夏提·热合曼</t>
  </si>
  <si>
    <t>6521**********2216</t>
  </si>
  <si>
    <t>175****6829</t>
  </si>
  <si>
    <t>白志刚</t>
  </si>
  <si>
    <t>1304**********4674</t>
  </si>
  <si>
    <t>176****2397</t>
  </si>
  <si>
    <t>王旭</t>
  </si>
  <si>
    <t>3729**********2537</t>
  </si>
  <si>
    <t>199****9209</t>
  </si>
  <si>
    <t>尹有学</t>
  </si>
  <si>
    <t>6223**********055X</t>
  </si>
  <si>
    <t>181****4963</t>
  </si>
  <si>
    <t>鲁燕玲</t>
  </si>
  <si>
    <t>139****3497</t>
  </si>
  <si>
    <t>罗双龙</t>
  </si>
  <si>
    <t>6542**********3613</t>
  </si>
  <si>
    <t>180****5678</t>
  </si>
  <si>
    <t>许伟峰</t>
  </si>
  <si>
    <t>6104**********1718</t>
  </si>
  <si>
    <t>135****8677</t>
  </si>
  <si>
    <t>张俭林</t>
  </si>
  <si>
    <t>6226**********2311</t>
  </si>
  <si>
    <t>158****3454</t>
  </si>
  <si>
    <t>李世发</t>
  </si>
  <si>
    <t>6501**********0013</t>
  </si>
  <si>
    <t>139****8639</t>
  </si>
  <si>
    <t>徐平</t>
  </si>
  <si>
    <t>6501**********0754</t>
  </si>
  <si>
    <t>136****6380</t>
  </si>
  <si>
    <t>新疆新美金达食品有限公司</t>
  </si>
  <si>
    <t>张晓刚</t>
  </si>
  <si>
    <t>6101**********1819</t>
  </si>
  <si>
    <t>135****7766</t>
  </si>
  <si>
    <t>李淑秀</t>
  </si>
  <si>
    <t>6103**********7328</t>
  </si>
  <si>
    <t>173****7869</t>
  </si>
  <si>
    <t>新疆恒泰泓博建材有限公司</t>
  </si>
  <si>
    <t>李敏茹</t>
  </si>
  <si>
    <t>6523**********0329</t>
  </si>
  <si>
    <t>189****9660</t>
  </si>
  <si>
    <t>苏萍</t>
  </si>
  <si>
    <t>6501**********562X</t>
  </si>
  <si>
    <t>135****0403</t>
  </si>
  <si>
    <t>马成元</t>
  </si>
  <si>
    <t>6522**********4011</t>
  </si>
  <si>
    <t>151****6950</t>
  </si>
  <si>
    <t>于国霞</t>
  </si>
  <si>
    <t>6223**********376X</t>
  </si>
  <si>
    <t>177****0251</t>
  </si>
  <si>
    <t>唐博红</t>
  </si>
  <si>
    <t>6103**********6318</t>
  </si>
  <si>
    <t>181****7681</t>
  </si>
  <si>
    <t>方玉平</t>
  </si>
  <si>
    <t>6224**********133X</t>
  </si>
  <si>
    <t>150****3470</t>
  </si>
  <si>
    <t>唐建军</t>
  </si>
  <si>
    <t>6223**********2815</t>
  </si>
  <si>
    <t>176****0952</t>
  </si>
  <si>
    <t>张生祥</t>
  </si>
  <si>
    <t>6223**********2830</t>
  </si>
  <si>
    <t>182****1214</t>
  </si>
  <si>
    <t>王钰</t>
  </si>
  <si>
    <t>6223**********3119</t>
  </si>
  <si>
    <t>181****7903</t>
  </si>
  <si>
    <t>李秀莲</t>
  </si>
  <si>
    <t>6523**********1345</t>
  </si>
  <si>
    <t>182****0564</t>
  </si>
  <si>
    <t>刘辉</t>
  </si>
  <si>
    <t>6223**********2819</t>
  </si>
  <si>
    <t>147****2598</t>
  </si>
  <si>
    <t>周瑞</t>
  </si>
  <si>
    <t>5109**********0935</t>
  </si>
  <si>
    <t>176****9791</t>
  </si>
  <si>
    <t>李爱军</t>
  </si>
  <si>
    <t>6224**********6312</t>
  </si>
  <si>
    <t>182****8319</t>
  </si>
  <si>
    <t>冯国富</t>
  </si>
  <si>
    <t>6223**********8257</t>
  </si>
  <si>
    <t>138****9275</t>
  </si>
  <si>
    <t>杨天平</t>
  </si>
  <si>
    <t>6222**********4014</t>
  </si>
  <si>
    <t>153****4454</t>
  </si>
  <si>
    <t>李红强</t>
  </si>
  <si>
    <t>6224**********6313</t>
  </si>
  <si>
    <t>156****3303</t>
  </si>
  <si>
    <t>王永珍</t>
  </si>
  <si>
    <t>6224**********1335</t>
  </si>
  <si>
    <t>130****7605</t>
  </si>
  <si>
    <t>马朋军</t>
  </si>
  <si>
    <t>6205**********3273</t>
  </si>
  <si>
    <t>199****8145</t>
  </si>
  <si>
    <t>石祥年</t>
  </si>
  <si>
    <t>6223**********7855</t>
  </si>
  <si>
    <t>153****6577</t>
  </si>
  <si>
    <t>新疆天福泰钢结构有限公司</t>
  </si>
  <si>
    <t>马彦彪</t>
  </si>
  <si>
    <t>6501**********2412</t>
  </si>
  <si>
    <t>139****1821</t>
  </si>
  <si>
    <t>余军强</t>
  </si>
  <si>
    <t>6224**********1416</t>
  </si>
  <si>
    <t>182****2702</t>
  </si>
  <si>
    <t>马奋军</t>
  </si>
  <si>
    <t>6422**********1955</t>
  </si>
  <si>
    <t>183****9522</t>
  </si>
  <si>
    <r>
      <rPr>
        <sz val="9"/>
        <rFont val="宋体"/>
        <charset val="134"/>
      </rPr>
      <t>癿</t>
    </r>
    <r>
      <rPr>
        <sz val="9"/>
        <rFont val="仿宋_GB2312"/>
        <charset val="134"/>
      </rPr>
      <t>彩云</t>
    </r>
  </si>
  <si>
    <t>6224**********1440</t>
  </si>
  <si>
    <t>177****3990</t>
  </si>
  <si>
    <t>张雪琴</t>
  </si>
  <si>
    <t>6222**********6027</t>
  </si>
  <si>
    <t>159****0218</t>
  </si>
  <si>
    <t>马维军</t>
  </si>
  <si>
    <t>6103**********3916</t>
  </si>
  <si>
    <t>136****8460</t>
  </si>
  <si>
    <t>成小刚</t>
  </si>
  <si>
    <t>6224**********143X</t>
  </si>
  <si>
    <t>199****6305</t>
  </si>
  <si>
    <t>刘雅梅</t>
  </si>
  <si>
    <t>6227**********0661</t>
  </si>
  <si>
    <t>185****3871</t>
  </si>
  <si>
    <t>闫会先</t>
  </si>
  <si>
    <t>6222**********1514</t>
  </si>
  <si>
    <t>136****2025</t>
  </si>
  <si>
    <t>姚虎军</t>
  </si>
  <si>
    <t>6121**********5436</t>
  </si>
  <si>
    <t>152****0460</t>
  </si>
  <si>
    <t>赵晓文</t>
  </si>
  <si>
    <t>6103**********6817</t>
  </si>
  <si>
    <t>138****9143</t>
  </si>
  <si>
    <t>杜兴</t>
  </si>
  <si>
    <t>6223**********2877</t>
  </si>
  <si>
    <t>131****5158</t>
  </si>
  <si>
    <t>蔡茂</t>
  </si>
  <si>
    <t>6223**********3318</t>
  </si>
  <si>
    <t>181****0096</t>
  </si>
  <si>
    <t>张虎刚</t>
  </si>
  <si>
    <t>6205**********3517</t>
  </si>
  <si>
    <t>181****2522</t>
  </si>
  <si>
    <t>吉福华</t>
  </si>
  <si>
    <t>6222**********1874</t>
  </si>
  <si>
    <t>153****2683</t>
  </si>
  <si>
    <t>尹晓东</t>
  </si>
  <si>
    <t>3723**********1816</t>
  </si>
  <si>
    <t>176****1435</t>
  </si>
  <si>
    <t>罗志超</t>
  </si>
  <si>
    <t>6532**********0057</t>
  </si>
  <si>
    <t>138****7990</t>
  </si>
  <si>
    <t>张涛</t>
  </si>
  <si>
    <t>6102**********6132</t>
  </si>
  <si>
    <t>131****3006</t>
  </si>
  <si>
    <t>张小乐</t>
  </si>
  <si>
    <t>6223**********2823</t>
  </si>
  <si>
    <t>175****7906</t>
  </si>
  <si>
    <t>石玉宝</t>
  </si>
  <si>
    <t>6223**********4938</t>
  </si>
  <si>
    <t>157****5812</t>
  </si>
  <si>
    <t>王小强</t>
  </si>
  <si>
    <t>6501**********3218</t>
  </si>
  <si>
    <t>187****9508</t>
  </si>
  <si>
    <t>许牛全</t>
  </si>
  <si>
    <t>6226**********2617</t>
  </si>
  <si>
    <t>135****0632</t>
  </si>
  <si>
    <t>迪力夏提·艾则孜</t>
  </si>
  <si>
    <t>6529**********3538</t>
  </si>
  <si>
    <t>158****9295</t>
  </si>
  <si>
    <t>艾锞</t>
  </si>
  <si>
    <t>6223**********4073</t>
  </si>
  <si>
    <t>181****9589</t>
  </si>
  <si>
    <t>张华龙</t>
  </si>
  <si>
    <t>3412**********511X</t>
  </si>
  <si>
    <t>130****8482</t>
  </si>
  <si>
    <t>王安石</t>
  </si>
  <si>
    <t>6224**********3717</t>
  </si>
  <si>
    <t>181****4144</t>
  </si>
  <si>
    <t>者西柒</t>
  </si>
  <si>
    <t>6227**********4012</t>
  </si>
  <si>
    <t>135****2342</t>
  </si>
  <si>
    <t>孙永刚</t>
  </si>
  <si>
    <t>6501**********2410</t>
  </si>
  <si>
    <t>181****1085</t>
  </si>
  <si>
    <t>陈丹丹</t>
  </si>
  <si>
    <t>4127**********6602</t>
  </si>
  <si>
    <t>185****0980</t>
  </si>
  <si>
    <t>张世君</t>
  </si>
  <si>
    <t>6523**********3012</t>
  </si>
  <si>
    <t>139****2518</t>
  </si>
  <si>
    <t>冯金成</t>
  </si>
  <si>
    <t>6223**********2419</t>
  </si>
  <si>
    <t>132****1992</t>
  </si>
  <si>
    <t>杨燕菁</t>
  </si>
  <si>
    <t>6501**********1686</t>
  </si>
  <si>
    <t>186****7568</t>
  </si>
  <si>
    <t>夏丽</t>
  </si>
  <si>
    <t>6541**********4226</t>
  </si>
  <si>
    <t>180****0826</t>
  </si>
  <si>
    <t>晁祥建</t>
  </si>
  <si>
    <t>3422**********0432</t>
  </si>
  <si>
    <t>155****8121</t>
  </si>
  <si>
    <t>西尔艾力·卡迪尔</t>
  </si>
  <si>
    <t>6531**********0311</t>
  </si>
  <si>
    <t>131****4242</t>
  </si>
  <si>
    <t>李利</t>
  </si>
  <si>
    <t>6501**********3030</t>
  </si>
  <si>
    <t>176****8832</t>
  </si>
  <si>
    <t>牛丽花</t>
  </si>
  <si>
    <t>6222**********8126</t>
  </si>
  <si>
    <t>136****5406</t>
  </si>
  <si>
    <t>陈冬梅</t>
  </si>
  <si>
    <t>5129**********3726</t>
  </si>
  <si>
    <t>158****2620</t>
  </si>
  <si>
    <t>姚宝林</t>
  </si>
  <si>
    <t>5108**********6638</t>
  </si>
  <si>
    <t>177****9111</t>
  </si>
  <si>
    <t>马晓龙</t>
  </si>
  <si>
    <t>6523**********3014</t>
  </si>
  <si>
    <t>136****8512</t>
  </si>
  <si>
    <t>阿卜杜赛麦提·乃斯尔丁</t>
  </si>
  <si>
    <t>6532**********1415</t>
  </si>
  <si>
    <t>185****6122</t>
  </si>
  <si>
    <t>麦麦提伊卜拉伊木·艾力</t>
  </si>
  <si>
    <t>6532**********1116</t>
  </si>
  <si>
    <t>155****6121</t>
  </si>
  <si>
    <t>麦提亚森·图尔荪托合提</t>
  </si>
  <si>
    <t>6532**********117X</t>
  </si>
  <si>
    <t>155****6155</t>
  </si>
  <si>
    <t>马述悦</t>
  </si>
  <si>
    <t>6223**********4429</t>
  </si>
  <si>
    <t>135****9482</t>
  </si>
  <si>
    <t>新疆众祥环保科技有限公司</t>
  </si>
  <si>
    <t>王宏伟</t>
  </si>
  <si>
    <t>6205**********1412</t>
  </si>
  <si>
    <t>132****1603</t>
  </si>
  <si>
    <t>马小龙</t>
  </si>
  <si>
    <t>6204**********4634</t>
  </si>
  <si>
    <t>136****4736</t>
  </si>
  <si>
    <t>杨锌宇</t>
  </si>
  <si>
    <t>6523**********0815</t>
  </si>
  <si>
    <t>178****5457</t>
  </si>
  <si>
    <t>齐智远</t>
  </si>
  <si>
    <t>6523**********1014</t>
  </si>
  <si>
    <t>131****8576</t>
  </si>
  <si>
    <t>陈永琪</t>
  </si>
  <si>
    <t>4109**********271X</t>
  </si>
  <si>
    <t>181****5267</t>
  </si>
  <si>
    <t>柳玉峰</t>
  </si>
  <si>
    <t>6205**********4476</t>
  </si>
  <si>
    <t>181****2738</t>
  </si>
  <si>
    <t>新疆德亿客食品有限公司</t>
  </si>
  <si>
    <t>尚海涛</t>
  </si>
  <si>
    <t>3702**********5817</t>
  </si>
  <si>
    <t>150****3857</t>
  </si>
  <si>
    <t>毛梅花</t>
  </si>
  <si>
    <t>6223**********3423</t>
  </si>
  <si>
    <t>136****8981</t>
  </si>
  <si>
    <t>裴海翠</t>
  </si>
  <si>
    <t>6205**********6029</t>
  </si>
  <si>
    <t>135****2033</t>
  </si>
  <si>
    <t>张龙</t>
  </si>
  <si>
    <t>6501**********4033</t>
  </si>
  <si>
    <t>139****1815</t>
  </si>
  <si>
    <t>丁国俊</t>
  </si>
  <si>
    <t>6223**********8252</t>
  </si>
  <si>
    <t>150****6559</t>
  </si>
  <si>
    <t>杨金龙</t>
  </si>
  <si>
    <t>6223**********3432</t>
  </si>
  <si>
    <t>181****6344</t>
  </si>
  <si>
    <t>胡代森</t>
  </si>
  <si>
    <t>5123**********5275</t>
  </si>
  <si>
    <t>151****6220</t>
  </si>
  <si>
    <t>李明</t>
  </si>
  <si>
    <t>3702**********6212</t>
  </si>
  <si>
    <t>135****9416</t>
  </si>
  <si>
    <t>严雪荣</t>
  </si>
  <si>
    <t>6523**********1320</t>
  </si>
  <si>
    <t>135****2136</t>
  </si>
  <si>
    <t>吕文飞</t>
  </si>
  <si>
    <t>6540**********1435</t>
  </si>
  <si>
    <t>158****5051</t>
  </si>
  <si>
    <t>新疆殊美冰川水有限公司</t>
  </si>
  <si>
    <t>马金女</t>
  </si>
  <si>
    <t>6205**********2425</t>
  </si>
  <si>
    <t>177****2761</t>
  </si>
  <si>
    <t>新疆蓝巢装配式建筑科技有限公司</t>
  </si>
  <si>
    <t>邹盛辉</t>
  </si>
  <si>
    <t>3706**********4994</t>
  </si>
  <si>
    <t>181****8539</t>
  </si>
  <si>
    <t>雷阳</t>
  </si>
  <si>
    <t>5107**********2677</t>
  </si>
  <si>
    <t>186****8880</t>
  </si>
  <si>
    <t>熊勇为</t>
  </si>
  <si>
    <t>5102**********1212</t>
  </si>
  <si>
    <t>135****6865</t>
  </si>
  <si>
    <t>廖敦凯</t>
  </si>
  <si>
    <t>6542**********2417</t>
  </si>
  <si>
    <t>130****8990</t>
  </si>
  <si>
    <t>陈再炳</t>
  </si>
  <si>
    <t>6541**********3531</t>
  </si>
  <si>
    <t>138****0533</t>
  </si>
  <si>
    <t>阿那皮亚·胡皮</t>
  </si>
  <si>
    <t>6523**********5015</t>
  </si>
  <si>
    <t>158****7984</t>
  </si>
  <si>
    <t>王平</t>
  </si>
  <si>
    <t>5130**********4798</t>
  </si>
  <si>
    <t>133****2486</t>
  </si>
  <si>
    <t>杨亚霖</t>
  </si>
  <si>
    <t>6501**********0010</t>
  </si>
  <si>
    <t>166****6466</t>
  </si>
  <si>
    <t>乌鲁木齐祥和天一商贸有限公司</t>
  </si>
  <si>
    <t>廖黑女</t>
  </si>
  <si>
    <t>6123**********0422</t>
  </si>
  <si>
    <t>187****4088</t>
  </si>
  <si>
    <t>曹颖</t>
  </si>
  <si>
    <t>4128**********7622</t>
  </si>
  <si>
    <t>181****4055</t>
  </si>
  <si>
    <t>程英英</t>
  </si>
  <si>
    <t>6543**********0020</t>
  </si>
  <si>
    <t>180****6903</t>
  </si>
  <si>
    <t>杨建伟</t>
  </si>
  <si>
    <t>3708**********5213</t>
  </si>
  <si>
    <t>132****8827</t>
  </si>
  <si>
    <t>高敏</t>
  </si>
  <si>
    <t>6227**********1360</t>
  </si>
  <si>
    <t>159****5889</t>
  </si>
  <si>
    <t>马艳</t>
  </si>
  <si>
    <t>6501**********402X</t>
  </si>
  <si>
    <t>151****2454</t>
  </si>
  <si>
    <t>赵芳</t>
  </si>
  <si>
    <t>6529**********4408</t>
  </si>
  <si>
    <t>152****0765</t>
  </si>
  <si>
    <t>田花卉</t>
  </si>
  <si>
    <t>4128**********444X</t>
  </si>
  <si>
    <t>181****2203</t>
  </si>
  <si>
    <t>赵善忍</t>
  </si>
  <si>
    <t>3708**********5218</t>
  </si>
  <si>
    <t>132****1851</t>
  </si>
  <si>
    <t>王慧杰</t>
  </si>
  <si>
    <t>6541**********4623</t>
  </si>
  <si>
    <t>151****8952</t>
  </si>
  <si>
    <t>吕翠霞</t>
  </si>
  <si>
    <t>3708**********5642</t>
  </si>
  <si>
    <t>188****2893</t>
  </si>
  <si>
    <t>杨菏花</t>
  </si>
  <si>
    <t>6223**********4187</t>
  </si>
  <si>
    <t>150****6556</t>
  </si>
  <si>
    <t>马海蓉</t>
  </si>
  <si>
    <t>6223**********8409</t>
  </si>
  <si>
    <t>186****2628</t>
  </si>
  <si>
    <t>董翻过</t>
  </si>
  <si>
    <t>6227**********4266</t>
  </si>
  <si>
    <t>157****7561</t>
  </si>
  <si>
    <t>李宇</t>
  </si>
  <si>
    <t>3708**********5250</t>
  </si>
  <si>
    <t>178****8222</t>
  </si>
  <si>
    <t>李丹丹</t>
  </si>
  <si>
    <t>4111**********8022</t>
  </si>
  <si>
    <t>189****2780</t>
  </si>
  <si>
    <t>新疆冠佳启迪印务有限公司</t>
  </si>
  <si>
    <t>曹中菊</t>
  </si>
  <si>
    <t>3424**********3647</t>
  </si>
  <si>
    <t>136****4466</t>
  </si>
  <si>
    <t>王虹</t>
  </si>
  <si>
    <t>6223**********8940</t>
  </si>
  <si>
    <t>136****5692</t>
  </si>
  <si>
    <r>
      <rPr>
        <sz val="9"/>
        <rFont val="仿宋_GB2312"/>
        <charset val="134"/>
      </rPr>
      <t>杨延</t>
    </r>
    <r>
      <rPr>
        <sz val="9"/>
        <rFont val="宋体"/>
        <charset val="134"/>
      </rPr>
      <t>峯</t>
    </r>
  </si>
  <si>
    <t>6223**********2814</t>
  </si>
  <si>
    <t>186****5988</t>
  </si>
  <si>
    <t>李伟</t>
  </si>
  <si>
    <t>6540**********2119</t>
  </si>
  <si>
    <t>136****6942</t>
  </si>
  <si>
    <t>新疆卓捷工程造价咨询有限公司乌鲁木齐分公司</t>
  </si>
  <si>
    <t>杨成亮</t>
  </si>
  <si>
    <t>6205**********3319</t>
  </si>
  <si>
    <t>183****1687</t>
  </si>
  <si>
    <t>新疆晶众广告有限公司</t>
  </si>
  <si>
    <t>刘孝金</t>
  </si>
  <si>
    <t>4102**********3034</t>
  </si>
  <si>
    <t>130****3655</t>
  </si>
  <si>
    <t>祁芳珍</t>
  </si>
  <si>
    <t>6224**********162X</t>
  </si>
  <si>
    <t>189****7793</t>
  </si>
  <si>
    <t>张丽红</t>
  </si>
  <si>
    <t>6205**********3200</t>
  </si>
  <si>
    <t>182****0891</t>
  </si>
  <si>
    <t>新疆中创未来科技有限责任公司</t>
  </si>
  <si>
    <t>何守广</t>
  </si>
  <si>
    <t>4128**********2836</t>
  </si>
  <si>
    <t>187****9843</t>
  </si>
  <si>
    <t>李贤英</t>
  </si>
  <si>
    <t>5122**********1427</t>
  </si>
  <si>
    <t>189****8998</t>
  </si>
  <si>
    <t>新疆三盛和祥科技有限公司</t>
  </si>
  <si>
    <t>杨扬</t>
  </si>
  <si>
    <t>6523**********2638</t>
  </si>
  <si>
    <t>186****6621</t>
  </si>
  <si>
    <t>陈锐</t>
  </si>
  <si>
    <t>6501**********4719</t>
  </si>
  <si>
    <t>153****8217</t>
  </si>
  <si>
    <t>马琴</t>
  </si>
  <si>
    <t>6541**********0045</t>
  </si>
  <si>
    <t>183****8898</t>
  </si>
  <si>
    <t>孟英超</t>
  </si>
  <si>
    <t>4110**********0399</t>
  </si>
  <si>
    <t>183****3512</t>
  </si>
  <si>
    <t>何红飞</t>
  </si>
  <si>
    <t>6523**********051X</t>
  </si>
  <si>
    <t>135****3644</t>
  </si>
  <si>
    <t>薛开林</t>
  </si>
  <si>
    <t>6123**********2717</t>
  </si>
  <si>
    <t>139****8506</t>
  </si>
  <si>
    <t>杨婷</t>
  </si>
  <si>
    <t>6222**********2560</t>
  </si>
  <si>
    <t>139****6575</t>
  </si>
  <si>
    <t>邓青松</t>
  </si>
  <si>
    <t>5113**********131X</t>
  </si>
  <si>
    <t>181****1089</t>
  </si>
  <si>
    <t>李莹莹</t>
  </si>
  <si>
    <t>6205**********1400</t>
  </si>
  <si>
    <t>182****3235</t>
  </si>
  <si>
    <t>曹月婷</t>
  </si>
  <si>
    <t>6501**********0628</t>
  </si>
  <si>
    <t>189****1227</t>
  </si>
  <si>
    <t>万巧艳</t>
  </si>
  <si>
    <t>6227**********1381</t>
  </si>
  <si>
    <t>131****6350</t>
  </si>
  <si>
    <t>张艺缤</t>
  </si>
  <si>
    <t>6542**********4821</t>
  </si>
  <si>
    <t>175****5550</t>
  </si>
  <si>
    <t>新疆华鑫天鸿新型材料科技有限责任公司</t>
  </si>
  <si>
    <t>汪月梅</t>
  </si>
  <si>
    <t>6205**********2029</t>
  </si>
  <si>
    <t>181****4966</t>
  </si>
  <si>
    <t>乌鲁木齐大通泓印商贸有限公司</t>
  </si>
  <si>
    <t>郭加</t>
  </si>
  <si>
    <t>4290**********7626</t>
  </si>
  <si>
    <t>132****8867</t>
  </si>
  <si>
    <t>彭丽川</t>
  </si>
  <si>
    <t>4290**********7651</t>
  </si>
  <si>
    <t>186****8538</t>
  </si>
  <si>
    <t>新疆华新节能材料有限公司</t>
  </si>
  <si>
    <t>张富光</t>
  </si>
  <si>
    <t>3706**********5519</t>
  </si>
  <si>
    <t>158****7222</t>
  </si>
  <si>
    <t>崔言庆</t>
  </si>
  <si>
    <t>3706**********7438</t>
  </si>
  <si>
    <t>176****3157</t>
  </si>
  <si>
    <t>徐贺</t>
  </si>
  <si>
    <t>3704**********4117</t>
  </si>
  <si>
    <t>135****2415</t>
  </si>
  <si>
    <t>新疆妙顺环保科技有限公司</t>
  </si>
  <si>
    <t>康雯</t>
  </si>
  <si>
    <t>5101**********486X</t>
  </si>
  <si>
    <t>158****1668</t>
  </si>
  <si>
    <t>陈立</t>
  </si>
  <si>
    <t>5110**********2694</t>
  </si>
  <si>
    <t>130****7880</t>
  </si>
  <si>
    <t>张辛源</t>
  </si>
  <si>
    <t>2201**********0047</t>
  </si>
  <si>
    <t>177****1629</t>
  </si>
  <si>
    <t>王冰艳</t>
  </si>
  <si>
    <t>1427**********2842</t>
  </si>
  <si>
    <t>178****5714</t>
  </si>
  <si>
    <t>丁维</t>
  </si>
  <si>
    <t>6543**********0513</t>
  </si>
  <si>
    <t>159****0512</t>
  </si>
  <si>
    <t>伍春艳</t>
  </si>
  <si>
    <t>5116**********0728</t>
  </si>
  <si>
    <t>134****4928</t>
  </si>
  <si>
    <t>穆鑫琰</t>
  </si>
  <si>
    <t>6523**********0040</t>
  </si>
  <si>
    <t>159****0921</t>
  </si>
  <si>
    <t>新疆沃德爱里食品有限责任公司</t>
  </si>
  <si>
    <t>郑媛</t>
  </si>
  <si>
    <t>185****9683</t>
  </si>
  <si>
    <t>姜乐</t>
  </si>
  <si>
    <t>150****9065</t>
  </si>
  <si>
    <t>颉芳芳</t>
  </si>
  <si>
    <t>6205**********140X</t>
  </si>
  <si>
    <t>135****7011</t>
  </si>
  <si>
    <t>阿迪力·托合提买提</t>
  </si>
  <si>
    <t>6531**********3011</t>
  </si>
  <si>
    <t>138****4195</t>
  </si>
  <si>
    <t>吴二培</t>
  </si>
  <si>
    <t>4104**********2076</t>
  </si>
  <si>
    <t>188****2780</t>
  </si>
  <si>
    <t>努尔麦麦提·伊敏尼亚孜</t>
  </si>
  <si>
    <t>6532**********2014</t>
  </si>
  <si>
    <t>175****7690</t>
  </si>
  <si>
    <t>阿迪力·伊敏尼亚孜</t>
  </si>
  <si>
    <t>6531**********2012</t>
  </si>
  <si>
    <t>147****6036</t>
  </si>
  <si>
    <t>李梅</t>
  </si>
  <si>
    <t>5116**********024X</t>
  </si>
  <si>
    <t>187****7370</t>
  </si>
  <si>
    <t>帕力旦·奴尔阿什</t>
  </si>
  <si>
    <t>6523**********2022</t>
  </si>
  <si>
    <t>139****0994</t>
  </si>
  <si>
    <t>买吾兰·怕热丁</t>
  </si>
  <si>
    <t>6521**********2013</t>
  </si>
  <si>
    <t>185****9602</t>
  </si>
  <si>
    <t>祖丽皮耶柯孜·艾散</t>
  </si>
  <si>
    <t>6529**********1026</t>
  </si>
  <si>
    <t>176****4426</t>
  </si>
  <si>
    <t>纵超超</t>
  </si>
  <si>
    <t>3422**********403X</t>
  </si>
  <si>
    <t>158****2737</t>
  </si>
  <si>
    <t>邓世东</t>
  </si>
  <si>
    <t>6223**********6513</t>
  </si>
  <si>
    <t>186****0819</t>
  </si>
  <si>
    <t>杨红</t>
  </si>
  <si>
    <t>6422**********2424</t>
  </si>
  <si>
    <t>181****7044</t>
  </si>
  <si>
    <t>达尔曼·木拉盖</t>
  </si>
  <si>
    <t>6542**********4918</t>
  </si>
  <si>
    <t>186****1176</t>
  </si>
  <si>
    <t>哈斯特·别克木拉提</t>
  </si>
  <si>
    <t>6542**********3612</t>
  </si>
  <si>
    <t>175****6156</t>
  </si>
  <si>
    <t>李辰鑫</t>
  </si>
  <si>
    <t>6590**********1832</t>
  </si>
  <si>
    <t>182****8338</t>
  </si>
  <si>
    <t>努尔卡玛丽·朱玛</t>
  </si>
  <si>
    <t>6501**********2424</t>
  </si>
  <si>
    <t>159****1820</t>
  </si>
  <si>
    <t>蒋丽</t>
  </si>
  <si>
    <t>6205**********1107</t>
  </si>
  <si>
    <t>136****6923</t>
  </si>
  <si>
    <t>尔孜万古力·哈不都热合木</t>
  </si>
  <si>
    <t>6501**********2423</t>
  </si>
  <si>
    <t>138****8853</t>
  </si>
  <si>
    <t>王小燕</t>
  </si>
  <si>
    <t>6227**********3923</t>
  </si>
  <si>
    <t>177****4825</t>
  </si>
  <si>
    <t>阿依米热·阿卜杜外力</t>
  </si>
  <si>
    <t>6531**********0621</t>
  </si>
  <si>
    <t>198****5792</t>
  </si>
  <si>
    <t>古丽扎依拉·沙比提</t>
  </si>
  <si>
    <t>6501**********242X</t>
  </si>
  <si>
    <t>152****9365</t>
  </si>
  <si>
    <t>新疆泉生益食品有限公司</t>
  </si>
  <si>
    <t>李平香</t>
  </si>
  <si>
    <t>6223**********2841</t>
  </si>
  <si>
    <t>180****2622</t>
  </si>
  <si>
    <t>姜转雄</t>
  </si>
  <si>
    <t>6224**********3748</t>
  </si>
  <si>
    <t>135****5696</t>
  </si>
  <si>
    <t>新疆美顺达实验室设备有限公司</t>
  </si>
  <si>
    <t>赵杰</t>
  </si>
  <si>
    <t>1328**********1535</t>
  </si>
  <si>
    <t>150****2823</t>
  </si>
  <si>
    <t>新疆意向天河物流有限责任公司</t>
  </si>
  <si>
    <t>铁海东</t>
  </si>
  <si>
    <t>6501**********0310</t>
  </si>
  <si>
    <t>138****0378</t>
  </si>
  <si>
    <t>王丽莉</t>
  </si>
  <si>
    <t>6501**********3349</t>
  </si>
  <si>
    <t>133****2665</t>
  </si>
  <si>
    <t>兰红涛</t>
  </si>
  <si>
    <t>4103**********8218</t>
  </si>
  <si>
    <t>152****3273</t>
  </si>
  <si>
    <t>周军辉</t>
  </si>
  <si>
    <t>4127**********0533</t>
  </si>
  <si>
    <t>189****9968</t>
  </si>
  <si>
    <t>张新平</t>
  </si>
  <si>
    <t>6525**********2126</t>
  </si>
  <si>
    <t>135****9292</t>
  </si>
  <si>
    <t>李后忠</t>
  </si>
  <si>
    <t>6525**********0610</t>
  </si>
  <si>
    <t>132****0005</t>
  </si>
  <si>
    <t>孟克</t>
  </si>
  <si>
    <t>6542**********5017</t>
  </si>
  <si>
    <t>181****2633</t>
  </si>
  <si>
    <t>刘俊义</t>
  </si>
  <si>
    <t>6501**********3232</t>
  </si>
  <si>
    <t>135****8088</t>
  </si>
  <si>
    <t>韩建文</t>
  </si>
  <si>
    <t>6523**********2519</t>
  </si>
  <si>
    <t>152****9628</t>
  </si>
  <si>
    <t>俞虎山</t>
  </si>
  <si>
    <t>6501**********4036</t>
  </si>
  <si>
    <t>133****7168</t>
  </si>
  <si>
    <t>梁勇</t>
  </si>
  <si>
    <t>6527**********2913</t>
  </si>
  <si>
    <t>131****8778</t>
  </si>
  <si>
    <t>戴丽娜</t>
  </si>
  <si>
    <t>6501**********4529</t>
  </si>
  <si>
    <t>135****6628</t>
  </si>
  <si>
    <t>刘冬梅</t>
  </si>
  <si>
    <t>6501**********1448</t>
  </si>
  <si>
    <t>138****6108</t>
  </si>
  <si>
    <t>布英塔</t>
  </si>
  <si>
    <t>6525**********002X</t>
  </si>
  <si>
    <t>135****3292</t>
  </si>
  <si>
    <t>李文娟</t>
  </si>
  <si>
    <t>4128**********5327</t>
  </si>
  <si>
    <t>186****6661</t>
  </si>
  <si>
    <t>许志刚</t>
  </si>
  <si>
    <t>4103**********6412</t>
  </si>
  <si>
    <t>177****6815</t>
  </si>
  <si>
    <t>王灿娜</t>
  </si>
  <si>
    <t>4103**********6647</t>
  </si>
  <si>
    <t>177****0706</t>
  </si>
  <si>
    <t>杨永富</t>
  </si>
  <si>
    <t>6540**********5338</t>
  </si>
  <si>
    <t>159****1585</t>
  </si>
  <si>
    <t>赵玉玲</t>
  </si>
  <si>
    <t>4127**********1447</t>
  </si>
  <si>
    <t>152****2025</t>
  </si>
  <si>
    <t>桂建军</t>
  </si>
  <si>
    <t>6540**********4518</t>
  </si>
  <si>
    <t>180****8981</t>
  </si>
  <si>
    <t>邵德军</t>
  </si>
  <si>
    <t>6540**********073X</t>
  </si>
  <si>
    <t>138****6111</t>
  </si>
  <si>
    <t>张国伟</t>
  </si>
  <si>
    <t>6201**********1013</t>
  </si>
  <si>
    <t>189****5423</t>
  </si>
  <si>
    <t>隆福贤</t>
  </si>
  <si>
    <t>6223**********6816</t>
  </si>
  <si>
    <t>151****4325</t>
  </si>
  <si>
    <t>乌鲁木齐市多结果子食品有限公司</t>
  </si>
  <si>
    <t>程伟</t>
  </si>
  <si>
    <t>4127**********1435</t>
  </si>
  <si>
    <t>135****9508</t>
  </si>
  <si>
    <t>新疆久筑吉泰建材有限公司</t>
  </si>
  <si>
    <t>李生延</t>
  </si>
  <si>
    <t>6223**********6452</t>
  </si>
  <si>
    <t>139****1845</t>
  </si>
  <si>
    <t>李锐锋</t>
  </si>
  <si>
    <t>6205**********6636</t>
  </si>
  <si>
    <t>181****8118</t>
  </si>
  <si>
    <t>顾雪</t>
  </si>
  <si>
    <t>6523**********1327</t>
  </si>
  <si>
    <t>150****0456</t>
  </si>
  <si>
    <t>张莹</t>
  </si>
  <si>
    <t>6101**********096X</t>
  </si>
  <si>
    <t>135****7528</t>
  </si>
  <si>
    <t>杨昂</t>
  </si>
  <si>
    <t>4127**********261X</t>
  </si>
  <si>
    <t>150****5709</t>
  </si>
  <si>
    <t>顾玉芳</t>
  </si>
  <si>
    <t>3212**********2281</t>
  </si>
  <si>
    <t>159****2672</t>
  </si>
  <si>
    <t>孙建明</t>
  </si>
  <si>
    <t>6523**********1510</t>
  </si>
  <si>
    <t>186****8222</t>
  </si>
  <si>
    <t>李长全</t>
  </si>
  <si>
    <t>3403**********8916</t>
  </si>
  <si>
    <t>189****6549</t>
  </si>
  <si>
    <t>胡博</t>
  </si>
  <si>
    <t>6527**********0515</t>
  </si>
  <si>
    <t>152****7137</t>
  </si>
  <si>
    <t>乌鲁木齐新辉荣祥商贸有限公司</t>
  </si>
  <si>
    <t>王宝华</t>
  </si>
  <si>
    <t>3706**********7418</t>
  </si>
  <si>
    <t>158****4977</t>
  </si>
  <si>
    <t>白雪娟</t>
  </si>
  <si>
    <t>6228**********274X</t>
  </si>
  <si>
    <t>181****6009</t>
  </si>
  <si>
    <t>王涵</t>
  </si>
  <si>
    <t>3706**********7419</t>
  </si>
  <si>
    <t>135****3028</t>
  </si>
  <si>
    <t>新疆明品时代国际贸易有限公司</t>
  </si>
  <si>
    <t>闫海娟</t>
  </si>
  <si>
    <t>6222**********5620</t>
  </si>
  <si>
    <t>166****5766</t>
  </si>
  <si>
    <t>朱贺霞</t>
  </si>
  <si>
    <t>6501**********2428</t>
  </si>
  <si>
    <t>150****6228</t>
  </si>
  <si>
    <t>董孟孟</t>
  </si>
  <si>
    <t>4127**********1427</t>
  </si>
  <si>
    <t>136****6269</t>
  </si>
  <si>
    <t>金霞</t>
  </si>
  <si>
    <t>6541**********0922</t>
  </si>
  <si>
    <t>177****6769</t>
  </si>
  <si>
    <t>李洋</t>
  </si>
  <si>
    <t>4107**********2015</t>
  </si>
  <si>
    <t>133****3935</t>
  </si>
  <si>
    <t>马莉莉</t>
  </si>
  <si>
    <t>6541**********0527</t>
  </si>
  <si>
    <t>133****9697</t>
  </si>
  <si>
    <t>王强</t>
  </si>
  <si>
    <t>6524**********2016</t>
  </si>
  <si>
    <t>133****9998</t>
  </si>
  <si>
    <t>新疆坤鉴建设工程有限公司</t>
  </si>
  <si>
    <t>3729**********475X</t>
  </si>
  <si>
    <t>135****9585</t>
  </si>
  <si>
    <t>陈龙</t>
  </si>
  <si>
    <t>5002**********7071</t>
  </si>
  <si>
    <t>150****0052</t>
  </si>
  <si>
    <t>晏刚</t>
  </si>
  <si>
    <t>5103**********3919</t>
  </si>
  <si>
    <t>135****5965</t>
  </si>
  <si>
    <t>李明文</t>
  </si>
  <si>
    <t>5137**********6015</t>
  </si>
  <si>
    <t>180****7679</t>
  </si>
  <si>
    <t>李红</t>
  </si>
  <si>
    <t>187****8879</t>
  </si>
  <si>
    <t>杨琳</t>
  </si>
  <si>
    <t>6521**********322X</t>
  </si>
  <si>
    <t>186****6699</t>
  </si>
  <si>
    <t>尹振东</t>
  </si>
  <si>
    <t>5109**********0413</t>
  </si>
  <si>
    <t>199****1666</t>
  </si>
  <si>
    <t>袁平</t>
  </si>
  <si>
    <t>5137**********6000</t>
  </si>
  <si>
    <t>173****5025</t>
  </si>
  <si>
    <t>李贵永</t>
  </si>
  <si>
    <t>6123**********2010</t>
  </si>
  <si>
    <t>150****0482</t>
  </si>
  <si>
    <t>赵旺</t>
  </si>
  <si>
    <t>6542**********3016</t>
  </si>
  <si>
    <t>176****8304</t>
  </si>
  <si>
    <t>袁淑琪</t>
  </si>
  <si>
    <t>4110**********6220</t>
  </si>
  <si>
    <t>178****3335</t>
  </si>
  <si>
    <t>刘兴国</t>
  </si>
  <si>
    <t>5113**********0852</t>
  </si>
  <si>
    <t>158****9053</t>
  </si>
  <si>
    <t>昭青青</t>
  </si>
  <si>
    <t>3723**********0044</t>
  </si>
  <si>
    <t>186****1875</t>
  </si>
  <si>
    <t>周璇</t>
  </si>
  <si>
    <t>6221**********0624</t>
  </si>
  <si>
    <t>158****7297</t>
  </si>
  <si>
    <t>新疆西域皇后食品有限公司</t>
  </si>
  <si>
    <t>田燕燕</t>
  </si>
  <si>
    <t>6422**********264X</t>
  </si>
  <si>
    <t>173****7897</t>
  </si>
  <si>
    <t>孙伟刚</t>
  </si>
  <si>
    <t>4128**********6936</t>
  </si>
  <si>
    <t>132****3608</t>
  </si>
  <si>
    <t>李玉婷</t>
  </si>
  <si>
    <t>4127**********7123</t>
  </si>
  <si>
    <t>152****3012</t>
  </si>
  <si>
    <t>靳学明</t>
  </si>
  <si>
    <t>1422**********6017</t>
  </si>
  <si>
    <t>176****8063</t>
  </si>
  <si>
    <t>李雯</t>
  </si>
  <si>
    <t>4128**********5023</t>
  </si>
  <si>
    <t>181****0139</t>
  </si>
  <si>
    <t>于延华</t>
  </si>
  <si>
    <t>2301**********3243</t>
  </si>
  <si>
    <t>132****8678</t>
  </si>
  <si>
    <t>马董儿</t>
  </si>
  <si>
    <t>6422**********1933</t>
  </si>
  <si>
    <t>135****7756</t>
  </si>
  <si>
    <t>乔培顺</t>
  </si>
  <si>
    <t>3729**********7833</t>
  </si>
  <si>
    <t>158****9113</t>
  </si>
  <si>
    <t>赵玲</t>
  </si>
  <si>
    <t>4127**********710X</t>
  </si>
  <si>
    <t>182****1763</t>
  </si>
  <si>
    <t>刘闯</t>
  </si>
  <si>
    <t>2201**********4615</t>
  </si>
  <si>
    <t>158****0959</t>
  </si>
  <si>
    <t>马文倩</t>
  </si>
  <si>
    <t>6541**********1488</t>
  </si>
  <si>
    <t>159****1504</t>
  </si>
  <si>
    <t>吕霞</t>
  </si>
  <si>
    <t>5108**********1329</t>
  </si>
  <si>
    <t>139****1424</t>
  </si>
  <si>
    <t>郑建花</t>
  </si>
  <si>
    <t>6205**********0525</t>
  </si>
  <si>
    <t>186****6923</t>
  </si>
  <si>
    <t>乌鲁木齐诚信聚成粮油有限公司</t>
  </si>
  <si>
    <t>周海霞</t>
  </si>
  <si>
    <t>4127**********7244</t>
  </si>
  <si>
    <t>185****5917</t>
  </si>
  <si>
    <t>新疆多艺彩新型材料有限公司</t>
  </si>
  <si>
    <t>曹秋岩</t>
  </si>
  <si>
    <t>4127**********1449</t>
  </si>
  <si>
    <t>185****3950</t>
  </si>
  <si>
    <t>新疆跃达建设有限责任公司</t>
  </si>
  <si>
    <t>张新军</t>
  </si>
  <si>
    <t>6523**********3811</t>
  </si>
  <si>
    <t>136****0548</t>
  </si>
  <si>
    <t>陈谋捷</t>
  </si>
  <si>
    <t>3501**********3317</t>
  </si>
  <si>
    <t>186****2268</t>
  </si>
  <si>
    <t>涂德春</t>
  </si>
  <si>
    <t>6123**********2670</t>
  </si>
  <si>
    <t>187****3959</t>
  </si>
  <si>
    <t>马婉莹</t>
  </si>
  <si>
    <t>6542**********0325</t>
  </si>
  <si>
    <t>131****6036</t>
  </si>
  <si>
    <t>张若寒</t>
  </si>
  <si>
    <t>6523**********5517</t>
  </si>
  <si>
    <t>177****4344</t>
  </si>
  <si>
    <t>新疆鑫水现代水利工程有限公司</t>
  </si>
  <si>
    <t>文春梅</t>
  </si>
  <si>
    <t>6529**********4021</t>
  </si>
  <si>
    <t>180****1915</t>
  </si>
  <si>
    <t>米尔夏提·吐尔逊</t>
  </si>
  <si>
    <t>6501**********403X</t>
  </si>
  <si>
    <t>185****7764</t>
  </si>
  <si>
    <t>艾则孜·吉力力</t>
  </si>
  <si>
    <t>6529**********2590</t>
  </si>
  <si>
    <t>135****8482</t>
  </si>
  <si>
    <t>艾山江·阿不都拉</t>
  </si>
  <si>
    <t>6523**********0814</t>
  </si>
  <si>
    <t>136****9557</t>
  </si>
  <si>
    <t>排祖拉·斯马依力</t>
  </si>
  <si>
    <t>6530**********0458</t>
  </si>
  <si>
    <t>185****4417</t>
  </si>
  <si>
    <t>买买提江·艾外都</t>
  </si>
  <si>
    <t>6521**********091X</t>
  </si>
  <si>
    <t>156****3052</t>
  </si>
  <si>
    <t>卡合曼·吾买尔</t>
  </si>
  <si>
    <t>6501**********0637</t>
  </si>
  <si>
    <t>189****2585</t>
  </si>
  <si>
    <t>陈玉东</t>
  </si>
  <si>
    <t>4127**********8351</t>
  </si>
  <si>
    <t>151****6509</t>
  </si>
  <si>
    <t>韩资源</t>
  </si>
  <si>
    <t>4127**********3012</t>
  </si>
  <si>
    <t>153****8044</t>
  </si>
  <si>
    <t>古丽博司旦·艾比布里</t>
  </si>
  <si>
    <t>6501**********0728</t>
  </si>
  <si>
    <t>150****3649</t>
  </si>
  <si>
    <t>马木提江·卡热</t>
  </si>
  <si>
    <t>6530**********0878</t>
  </si>
  <si>
    <t>189****0250</t>
  </si>
  <si>
    <t>支生伟</t>
  </si>
  <si>
    <t>6224**********5212</t>
  </si>
  <si>
    <t>185****2361</t>
  </si>
  <si>
    <t>赵京浩</t>
  </si>
  <si>
    <t>1301**********0753</t>
  </si>
  <si>
    <t>132****9964</t>
  </si>
  <si>
    <t>魏冬梅</t>
  </si>
  <si>
    <t>6222**********3625</t>
  </si>
  <si>
    <t>186****6029</t>
  </si>
  <si>
    <t>王振邦</t>
  </si>
  <si>
    <t>6224**********4818</t>
  </si>
  <si>
    <t>183****1070</t>
  </si>
  <si>
    <t>冶秉瑞</t>
  </si>
  <si>
    <t>6321**********0413</t>
  </si>
  <si>
    <t>136****1976</t>
  </si>
  <si>
    <t>朱清云</t>
  </si>
  <si>
    <t>3408**********1970</t>
  </si>
  <si>
    <t>130****7387</t>
  </si>
  <si>
    <t>郑艳芳</t>
  </si>
  <si>
    <t>1406**********0101</t>
  </si>
  <si>
    <t>136****8361</t>
  </si>
  <si>
    <t>新疆合邦信息技术有限公司</t>
  </si>
  <si>
    <t>毕云飞</t>
  </si>
  <si>
    <t>6501**********1915</t>
  </si>
  <si>
    <t>180****6877</t>
  </si>
  <si>
    <t>买迪尼阿衣▪买苏提</t>
  </si>
  <si>
    <t>6521**********0025</t>
  </si>
  <si>
    <t>180****3123</t>
  </si>
  <si>
    <t>新疆润森工贸有限公司</t>
  </si>
  <si>
    <t>杨婉婉</t>
  </si>
  <si>
    <t>6422**********3223</t>
  </si>
  <si>
    <t>132****7221</t>
  </si>
  <si>
    <t>郝小平</t>
  </si>
  <si>
    <t>6422**********0845</t>
  </si>
  <si>
    <t>136****0425</t>
  </si>
  <si>
    <t>新疆磊落商贸有限公司</t>
  </si>
  <si>
    <t>朱娜</t>
  </si>
  <si>
    <t>6531**********2529</t>
  </si>
  <si>
    <t>186****2106</t>
  </si>
  <si>
    <t>新疆鑫塔永顺工程机械设备有限公司</t>
  </si>
  <si>
    <t>刘勇星</t>
  </si>
  <si>
    <t>158****8889</t>
  </si>
  <si>
    <t>徐超</t>
  </si>
  <si>
    <t>4226**********8114</t>
  </si>
  <si>
    <t>136****8309</t>
  </si>
  <si>
    <t>苏堪进</t>
  </si>
  <si>
    <t>3729**********4912</t>
  </si>
  <si>
    <t>130****4445</t>
  </si>
  <si>
    <t>宫现格</t>
  </si>
  <si>
    <t>3729**********6018</t>
  </si>
  <si>
    <t>135****6239</t>
  </si>
  <si>
    <t>仝保亮</t>
  </si>
  <si>
    <t>3729**********5837</t>
  </si>
  <si>
    <t>150****6582</t>
  </si>
  <si>
    <t>郭刚</t>
  </si>
  <si>
    <t>6523**********3519</t>
  </si>
  <si>
    <t>152****8057</t>
  </si>
  <si>
    <t>苏琼玲</t>
  </si>
  <si>
    <t>3505**********9224</t>
  </si>
  <si>
    <t>132****0966</t>
  </si>
  <si>
    <t>蒋宏</t>
  </si>
  <si>
    <t>6532**********0024</t>
  </si>
  <si>
    <t>189****3533</t>
  </si>
  <si>
    <t>杨富程</t>
  </si>
  <si>
    <t>5002**********798X</t>
  </si>
  <si>
    <t>151****5753</t>
  </si>
  <si>
    <t>何小惠</t>
  </si>
  <si>
    <t>6527**********1048</t>
  </si>
  <si>
    <t>136****7833</t>
  </si>
  <si>
    <t>常燕姣</t>
  </si>
  <si>
    <t>3729**********5429</t>
  </si>
  <si>
    <t>135****9783</t>
  </si>
  <si>
    <t>方传江</t>
  </si>
  <si>
    <t>6523**********2532</t>
  </si>
  <si>
    <t>187****9297</t>
  </si>
  <si>
    <t>周泽</t>
  </si>
  <si>
    <t>5113**********321X</t>
  </si>
  <si>
    <t>181****8036</t>
  </si>
  <si>
    <t>辛增荣</t>
  </si>
  <si>
    <t>2310**********3731</t>
  </si>
  <si>
    <t>130****7938</t>
  </si>
  <si>
    <t>白玉留</t>
  </si>
  <si>
    <t>6226**********5332</t>
  </si>
  <si>
    <t>177****9135</t>
  </si>
  <si>
    <t>新疆金砂诚泰工业科技有限公司</t>
  </si>
  <si>
    <t>刘伟</t>
  </si>
  <si>
    <t>4113**********0414</t>
  </si>
  <si>
    <t>176****3311</t>
  </si>
  <si>
    <t>何生江</t>
  </si>
  <si>
    <t>6403**********0037</t>
  </si>
  <si>
    <t>158****0193</t>
  </si>
  <si>
    <t>马吉源</t>
  </si>
  <si>
    <t>6542**********395X</t>
  </si>
  <si>
    <t>136****5030</t>
  </si>
  <si>
    <t>新疆华源润东药业有限公司</t>
  </si>
  <si>
    <t>王德润</t>
  </si>
  <si>
    <t>3411**********0217</t>
  </si>
  <si>
    <t>138****6654</t>
  </si>
  <si>
    <t>王欢</t>
  </si>
  <si>
    <t>6523**********5521</t>
  </si>
  <si>
    <t>135****5206</t>
  </si>
  <si>
    <t>胡温静</t>
  </si>
  <si>
    <t>6501**********474X</t>
  </si>
  <si>
    <t>181****5127</t>
  </si>
  <si>
    <t>新疆融德医药有限责任公司</t>
  </si>
  <si>
    <t>徐美钰</t>
  </si>
  <si>
    <t>6523**********412X</t>
  </si>
  <si>
    <t>135****8260</t>
  </si>
  <si>
    <t>张川江</t>
  </si>
  <si>
    <t>5002**********339X</t>
  </si>
  <si>
    <t>158****1646</t>
  </si>
  <si>
    <t>马园</t>
  </si>
  <si>
    <t>6523**********0029</t>
  </si>
  <si>
    <t>159****5145</t>
  </si>
  <si>
    <t>欧彩云</t>
  </si>
  <si>
    <t>3503**********4424</t>
  </si>
  <si>
    <t>138****6684</t>
  </si>
  <si>
    <t>罗俊麟</t>
  </si>
  <si>
    <t>4509**********0017</t>
  </si>
  <si>
    <t>175****2808</t>
  </si>
  <si>
    <t>马欣蕊</t>
  </si>
  <si>
    <t>6501**********4448</t>
  </si>
  <si>
    <t>186****9712</t>
  </si>
  <si>
    <t>马依拉·吾甫尔</t>
  </si>
  <si>
    <t>6501**********3324</t>
  </si>
  <si>
    <t>139****5654</t>
  </si>
  <si>
    <t>邱子怡</t>
  </si>
  <si>
    <t>5108**********2404</t>
  </si>
  <si>
    <t>151****7273</t>
  </si>
  <si>
    <t>加娜尔古丽·努尔兰</t>
  </si>
  <si>
    <t>6501**********3724</t>
  </si>
  <si>
    <t>189****7013</t>
  </si>
  <si>
    <t>新疆欣业行汽车配件有限公司</t>
  </si>
  <si>
    <t>朱珂</t>
  </si>
  <si>
    <t>6541**********0268</t>
  </si>
  <si>
    <t>182****1294</t>
  </si>
  <si>
    <t>史云冈</t>
  </si>
  <si>
    <t>6103**********1815</t>
  </si>
  <si>
    <t>133****7350</t>
  </si>
  <si>
    <t>新疆德盛顺通能源有限公司</t>
  </si>
  <si>
    <t>杨玉花</t>
  </si>
  <si>
    <t>6223**********5542</t>
  </si>
  <si>
    <t>152****4346</t>
  </si>
  <si>
    <t>王晶</t>
  </si>
  <si>
    <t>6221**********1421</t>
  </si>
  <si>
    <t>150****0121</t>
  </si>
  <si>
    <t>乌鲁木齐鑫龙食品有限公司</t>
  </si>
  <si>
    <t>5107**********5023</t>
  </si>
  <si>
    <t>199****2518</t>
  </si>
  <si>
    <t>杨家蕴</t>
  </si>
  <si>
    <t>4127**********5413</t>
  </si>
  <si>
    <t>136****8933</t>
  </si>
  <si>
    <t>新疆天润暖通建材有限公司</t>
  </si>
  <si>
    <t>阿卜杜凯尢木·艾海提</t>
  </si>
  <si>
    <t>6532**********2174</t>
  </si>
  <si>
    <t>176****4473</t>
  </si>
  <si>
    <t>阿卜杜萨迪克·努尔买买提</t>
  </si>
  <si>
    <t>6531**********0418</t>
  </si>
  <si>
    <t>155****7073</t>
  </si>
  <si>
    <t>艾麦尔阿迪力·玉荪</t>
  </si>
  <si>
    <t>6531**********3939</t>
  </si>
  <si>
    <t>136****4902</t>
  </si>
  <si>
    <t>迪力夏提·胡达拜迪</t>
  </si>
  <si>
    <t>6531**********0817</t>
  </si>
  <si>
    <t>196****7371</t>
  </si>
  <si>
    <t>新疆金江正德项目管理有限公司乌鲁木齐分公司</t>
  </si>
  <si>
    <t>刘梦诗</t>
  </si>
  <si>
    <t>6542**********3220</t>
  </si>
  <si>
    <t>186****1009</t>
  </si>
  <si>
    <t>新疆维新包装有限公司</t>
  </si>
  <si>
    <t>郑权</t>
  </si>
  <si>
    <t>3412**********1252</t>
  </si>
  <si>
    <t>159****8179</t>
  </si>
  <si>
    <t>新疆云汉能源科技有限公司</t>
  </si>
  <si>
    <t>冯乐</t>
  </si>
  <si>
    <t>6501**********1618</t>
  </si>
  <si>
    <t>135****5510</t>
  </si>
  <si>
    <t>牛翠荣</t>
  </si>
  <si>
    <t>6501**********1020</t>
  </si>
  <si>
    <t>181****7542</t>
  </si>
  <si>
    <t>迪力达尔·卡德尔</t>
  </si>
  <si>
    <t>6521**********0522</t>
  </si>
  <si>
    <t>186****5612</t>
  </si>
  <si>
    <t>卡尔帕提·多斯江</t>
  </si>
  <si>
    <t>6501**********2426</t>
  </si>
  <si>
    <t>177****3660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</si>
</sst>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  <numFmt numFmtId="179" formatCode="yyyy&quot;年&quot;m&quot;月&quot;;@"/>
  </numFmts>
  <fonts count="47"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7"/>
      <color indexed="8"/>
      <name val="Arial"/>
      <charset val="134"/>
    </font>
    <font>
      <sz val="10"/>
      <color indexed="8"/>
      <name val="Arial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.5"/>
      <color indexed="8"/>
      <name val="宋体"/>
      <charset val="204"/>
    </font>
    <font>
      <sz val="11"/>
      <color indexed="8"/>
      <name val="仿宋_GB2312"/>
      <charset val="134"/>
    </font>
    <font>
      <sz val="9"/>
      <name val="宋体"/>
      <charset val="1"/>
    </font>
    <font>
      <sz val="9"/>
      <color indexed="8"/>
      <name val="新宋体"/>
      <charset val="134"/>
    </font>
    <font>
      <sz val="9"/>
      <color indexed="63"/>
      <name val="宋体"/>
      <charset val="134"/>
    </font>
    <font>
      <sz val="9"/>
      <color indexed="8"/>
      <name val="仿宋"/>
      <charset val="134"/>
    </font>
    <font>
      <sz val="9"/>
      <color indexed="8"/>
      <name val="宋体"/>
      <charset val="204"/>
    </font>
    <font>
      <sz val="9"/>
      <color indexed="8"/>
      <name val="Arial"/>
      <charset val="204"/>
    </font>
    <font>
      <sz val="11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FangSong"/>
      <charset val="134"/>
    </font>
    <font>
      <sz val="7"/>
      <name val="FangSong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" borderId="2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6" borderId="32" applyNumberFormat="0" applyAlignment="0" applyProtection="0">
      <alignment vertical="center"/>
    </xf>
    <xf numFmtId="0" fontId="42" fillId="6" borderId="27" applyNumberFormat="0" applyAlignment="0" applyProtection="0">
      <alignment vertical="center"/>
    </xf>
    <xf numFmtId="0" fontId="43" fillId="13" borderId="3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176" fontId="13" fillId="0" borderId="8" xfId="10" applyNumberFormat="1" applyFont="1" applyFill="1" applyBorder="1" applyAlignment="1">
      <alignment horizontal="center" vertical="center" wrapText="1"/>
    </xf>
    <xf numFmtId="176" fontId="13" fillId="0" borderId="11" xfId="1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178" fontId="13" fillId="0" borderId="8" xfId="1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77" fontId="13" fillId="0" borderId="8" xfId="1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left" vertical="top" wrapText="1"/>
    </xf>
    <xf numFmtId="9" fontId="9" fillId="0" borderId="8" xfId="0" applyNumberFormat="1" applyFont="1" applyFill="1" applyBorder="1" applyAlignment="1">
      <alignment horizontal="center" vertical="center" wrapText="1"/>
    </xf>
    <xf numFmtId="57" fontId="9" fillId="0" borderId="8" xfId="0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top" wrapText="1"/>
    </xf>
    <xf numFmtId="176" fontId="11" fillId="0" borderId="8" xfId="1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4" fillId="0" borderId="8" xfId="1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9" fontId="11" fillId="0" borderId="8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9" fontId="9" fillId="0" borderId="9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9" fontId="9" fillId="0" borderId="11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57" fontId="9" fillId="0" borderId="9" xfId="0" applyNumberFormat="1" applyFont="1" applyFill="1" applyBorder="1" applyAlignment="1">
      <alignment horizontal="center" vertical="center"/>
    </xf>
    <xf numFmtId="179" fontId="9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常规 10 10 2 2" xfId="10"/>
    <cellStyle name="超链接" xfId="11" builtinId="8"/>
    <cellStyle name="40% - 强调文字颜色 3" xfId="12"/>
    <cellStyle name="差" xfId="13"/>
    <cellStyle name="60% - 强调文字颜色 3" xfId="14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56"/>
  <sheetViews>
    <sheetView tabSelected="1" zoomScale="80" zoomScaleNormal="80" topLeftCell="A615" workbookViewId="0">
      <selection activeCell="W6" sqref="W6"/>
    </sheetView>
  </sheetViews>
  <sheetFormatPr defaultColWidth="10.25" defaultRowHeight="14.25"/>
  <cols>
    <col min="1" max="1" width="3.875" style="1" customWidth="1"/>
    <col min="2" max="2" width="16.025" style="1" customWidth="1"/>
    <col min="3" max="3" width="6.75833333333333" style="1" customWidth="1"/>
    <col min="4" max="4" width="4.375" style="1" customWidth="1"/>
    <col min="5" max="5" width="18.8166666666667" style="1" customWidth="1"/>
    <col min="6" max="6" width="12.7916666666667" style="1" customWidth="1"/>
    <col min="7" max="7" width="10.875" style="1" customWidth="1"/>
    <col min="8" max="8" width="8.375" style="1" customWidth="1"/>
    <col min="9" max="9" width="7.125" style="1" customWidth="1"/>
    <col min="10" max="10" width="8.875" style="1" customWidth="1"/>
    <col min="11" max="11" width="7.875" style="1" customWidth="1"/>
    <col min="12" max="12" width="8.125" style="1" customWidth="1"/>
    <col min="13" max="13" width="11.125" style="1" customWidth="1"/>
    <col min="14" max="14" width="8.125" style="1" customWidth="1"/>
    <col min="15" max="15" width="7.875" style="1" customWidth="1"/>
    <col min="16" max="16" width="8.875" style="1" customWidth="1"/>
    <col min="17" max="17" width="2.125" style="1" customWidth="1"/>
    <col min="18" max="18" width="7.875" style="1" customWidth="1"/>
    <col min="19" max="19" width="8.25" style="1" customWidth="1"/>
    <col min="20" max="20" width="9.625" style="1" customWidth="1"/>
    <col min="21" max="21" width="9.55" style="1" customWidth="1"/>
    <col min="22" max="22" width="8.675" style="1" customWidth="1"/>
    <col min="23" max="16384" width="10.25" style="1"/>
  </cols>
  <sheetData>
    <row r="1" ht="13.5" spans="1:2">
      <c r="A1" s="2" t="s">
        <v>0</v>
      </c>
      <c r="B1" s="2"/>
    </row>
    <row r="2" ht="37.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5.35" customHeight="1" spans="1:2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5" t="s">
        <v>9</v>
      </c>
      <c r="I3" s="5"/>
      <c r="J3" s="5" t="s">
        <v>10</v>
      </c>
      <c r="K3" s="5"/>
      <c r="L3" s="5"/>
      <c r="M3" s="5"/>
      <c r="N3" s="5" t="s">
        <v>11</v>
      </c>
      <c r="O3" s="5"/>
      <c r="P3" s="5"/>
      <c r="Q3" s="5"/>
      <c r="R3" s="5"/>
      <c r="S3" s="5" t="s">
        <v>12</v>
      </c>
      <c r="T3" s="5" t="s">
        <v>13</v>
      </c>
      <c r="U3" s="51" t="s">
        <v>14</v>
      </c>
      <c r="V3" s="52" t="s">
        <v>15</v>
      </c>
      <c r="W3" s="53" t="s">
        <v>16</v>
      </c>
    </row>
    <row r="4" ht="74.85" customHeight="1" spans="1:23">
      <c r="A4" s="8"/>
      <c r="B4" s="9"/>
      <c r="C4" s="9"/>
      <c r="D4" s="9"/>
      <c r="E4" s="10"/>
      <c r="F4" s="10"/>
      <c r="G4" s="10"/>
      <c r="H4" s="9" t="s">
        <v>17</v>
      </c>
      <c r="I4" s="9" t="s">
        <v>18</v>
      </c>
      <c r="J4" s="9" t="s">
        <v>19</v>
      </c>
      <c r="K4" s="9" t="s">
        <v>20</v>
      </c>
      <c r="L4" s="38" t="s">
        <v>21</v>
      </c>
      <c r="M4" s="9" t="s">
        <v>22</v>
      </c>
      <c r="N4" s="9" t="s">
        <v>23</v>
      </c>
      <c r="O4" s="9" t="s">
        <v>24</v>
      </c>
      <c r="P4" s="9" t="s">
        <v>25</v>
      </c>
      <c r="Q4" s="9" t="s">
        <v>22</v>
      </c>
      <c r="R4" s="9"/>
      <c r="S4" s="9"/>
      <c r="T4" s="9"/>
      <c r="U4" s="9"/>
      <c r="V4" s="54"/>
      <c r="W4" s="53"/>
    </row>
    <row r="5" ht="16.15" customHeight="1" spans="1:23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39" t="s">
        <v>26</v>
      </c>
      <c r="N5" s="12">
        <v>14</v>
      </c>
      <c r="O5" s="12">
        <v>15</v>
      </c>
      <c r="P5" s="12">
        <v>16</v>
      </c>
      <c r="Q5" s="39" t="s">
        <v>27</v>
      </c>
      <c r="R5" s="39"/>
      <c r="S5" s="12">
        <v>18</v>
      </c>
      <c r="T5" s="39" t="s">
        <v>28</v>
      </c>
      <c r="U5" s="12">
        <v>20</v>
      </c>
      <c r="V5" s="55">
        <v>21</v>
      </c>
      <c r="W5" s="56"/>
    </row>
    <row r="6" ht="18.75" customHeight="1" spans="1:23">
      <c r="A6" s="13">
        <v>1</v>
      </c>
      <c r="B6" s="14" t="s">
        <v>29</v>
      </c>
      <c r="C6" s="15" t="s">
        <v>30</v>
      </c>
      <c r="D6" s="15" t="s">
        <v>31</v>
      </c>
      <c r="E6" s="16" t="s">
        <v>32</v>
      </c>
      <c r="F6" s="17" t="s">
        <v>33</v>
      </c>
      <c r="G6" s="18" t="s">
        <v>34</v>
      </c>
      <c r="H6" s="19">
        <v>6407</v>
      </c>
      <c r="I6" s="19">
        <v>7089</v>
      </c>
      <c r="J6" s="19">
        <f t="shared" ref="J6:J69" si="0">H6*0.16</f>
        <v>1025.12</v>
      </c>
      <c r="K6" s="19">
        <f>I6*0.09</f>
        <v>638.01</v>
      </c>
      <c r="L6" s="19">
        <f>ROUND(H6*0.005,2)</f>
        <v>32.04</v>
      </c>
      <c r="M6" s="40">
        <f t="shared" ref="M6:M38" si="1">J6+K6+L6</f>
        <v>1695.17</v>
      </c>
      <c r="N6" s="19">
        <f>H6*0.08</f>
        <v>512.56</v>
      </c>
      <c r="O6" s="19">
        <f>I6*0.02</f>
        <v>141.78</v>
      </c>
      <c r="P6" s="19">
        <f>L6</f>
        <v>32.04</v>
      </c>
      <c r="Q6" s="40">
        <f>N6+O6+P6</f>
        <v>686.38</v>
      </c>
      <c r="R6" s="40"/>
      <c r="S6" s="57">
        <v>1</v>
      </c>
      <c r="T6" s="19">
        <f t="shared" ref="T6:T69" si="2">M6+Q6</f>
        <v>2381.55</v>
      </c>
      <c r="U6" s="58">
        <v>44378</v>
      </c>
      <c r="V6" s="59">
        <v>45139</v>
      </c>
      <c r="W6" s="60">
        <f t="shared" ref="W6:W8" si="3">DATEDIF(U6,V6,"M")+1</f>
        <v>26</v>
      </c>
    </row>
    <row r="7" ht="18.75" customHeight="1" spans="1:23">
      <c r="A7" s="13">
        <v>2</v>
      </c>
      <c r="B7" s="20" t="s">
        <v>35</v>
      </c>
      <c r="C7" s="21" t="s">
        <v>36</v>
      </c>
      <c r="D7" s="21" t="s">
        <v>37</v>
      </c>
      <c r="E7" s="16" t="s">
        <v>38</v>
      </c>
      <c r="F7" s="22" t="s">
        <v>39</v>
      </c>
      <c r="G7" s="18" t="s">
        <v>40</v>
      </c>
      <c r="H7" s="19">
        <v>6438</v>
      </c>
      <c r="I7" s="19"/>
      <c r="J7" s="19">
        <f>H7*0.16</f>
        <v>1030.08</v>
      </c>
      <c r="K7" s="19"/>
      <c r="L7" s="19"/>
      <c r="M7" s="40">
        <f>J7+K7+L7</f>
        <v>1030.08</v>
      </c>
      <c r="N7" s="41"/>
      <c r="O7" s="41"/>
      <c r="P7" s="41"/>
      <c r="Q7" s="40"/>
      <c r="R7" s="40"/>
      <c r="S7" s="57">
        <v>1</v>
      </c>
      <c r="T7" s="19">
        <f>M7+Q7</f>
        <v>1030.08</v>
      </c>
      <c r="U7" s="58">
        <v>44409</v>
      </c>
      <c r="V7" s="59">
        <v>45139</v>
      </c>
      <c r="W7" s="60">
        <f>DATEDIF(U7,V7,"M")+1</f>
        <v>25</v>
      </c>
    </row>
    <row r="8" ht="18.75" customHeight="1" spans="1:23">
      <c r="A8" s="13">
        <v>3</v>
      </c>
      <c r="B8" s="23"/>
      <c r="C8" s="21" t="s">
        <v>41</v>
      </c>
      <c r="D8" s="21" t="s">
        <v>31</v>
      </c>
      <c r="E8" s="16" t="s">
        <v>42</v>
      </c>
      <c r="F8" s="22" t="s">
        <v>43</v>
      </c>
      <c r="G8" s="18" t="s">
        <v>40</v>
      </c>
      <c r="H8" s="19">
        <v>5464</v>
      </c>
      <c r="I8" s="19"/>
      <c r="J8" s="19">
        <f>H8*0.16</f>
        <v>874.24</v>
      </c>
      <c r="K8" s="19"/>
      <c r="L8" s="19"/>
      <c r="M8" s="40">
        <f>J8+K8+L8</f>
        <v>874.24</v>
      </c>
      <c r="N8" s="42"/>
      <c r="O8" s="42"/>
      <c r="P8" s="42"/>
      <c r="Q8" s="40"/>
      <c r="R8" s="40"/>
      <c r="S8" s="57">
        <v>1</v>
      </c>
      <c r="T8" s="19">
        <f>M8+Q8</f>
        <v>874.24</v>
      </c>
      <c r="U8" s="58">
        <v>44652</v>
      </c>
      <c r="V8" s="59">
        <v>45139</v>
      </c>
      <c r="W8" s="60">
        <f>DATEDIF(U8,V8,"M")+1</f>
        <v>17</v>
      </c>
    </row>
    <row r="9" ht="18.75" customHeight="1" spans="1:23">
      <c r="A9" s="13">
        <v>4</v>
      </c>
      <c r="B9" s="23"/>
      <c r="C9" s="21" t="s">
        <v>44</v>
      </c>
      <c r="D9" s="21" t="s">
        <v>37</v>
      </c>
      <c r="E9" s="16" t="s">
        <v>45</v>
      </c>
      <c r="F9" s="22" t="s">
        <v>46</v>
      </c>
      <c r="G9" s="18" t="s">
        <v>40</v>
      </c>
      <c r="H9" s="19">
        <v>6000</v>
      </c>
      <c r="I9" s="19"/>
      <c r="J9" s="19">
        <f>H9*0.16</f>
        <v>960</v>
      </c>
      <c r="K9" s="19"/>
      <c r="L9" s="19"/>
      <c r="M9" s="40">
        <f>J9+K9+L9</f>
        <v>960</v>
      </c>
      <c r="N9" s="42"/>
      <c r="O9" s="42"/>
      <c r="P9" s="42"/>
      <c r="Q9" s="40"/>
      <c r="R9" s="40"/>
      <c r="S9" s="57">
        <v>1</v>
      </c>
      <c r="T9" s="19">
        <f>M9+Q9</f>
        <v>960</v>
      </c>
      <c r="U9" s="58">
        <v>44075</v>
      </c>
      <c r="V9" s="59">
        <v>45139</v>
      </c>
      <c r="W9" s="60">
        <f>DATEDIF(U9,V9,"M")+1-24</f>
        <v>12</v>
      </c>
    </row>
    <row r="10" ht="18.75" customHeight="1" spans="1:23">
      <c r="A10" s="13">
        <v>5</v>
      </c>
      <c r="B10" s="20" t="s">
        <v>47</v>
      </c>
      <c r="C10" s="21" t="s">
        <v>48</v>
      </c>
      <c r="D10" s="24" t="s">
        <v>31</v>
      </c>
      <c r="E10" s="16" t="s">
        <v>49</v>
      </c>
      <c r="F10" s="22" t="s">
        <v>50</v>
      </c>
      <c r="G10" s="18" t="s">
        <v>40</v>
      </c>
      <c r="H10" s="25">
        <v>4575</v>
      </c>
      <c r="I10" s="43"/>
      <c r="J10" s="44">
        <f>H10*0.16</f>
        <v>732</v>
      </c>
      <c r="K10" s="45"/>
      <c r="L10" s="46"/>
      <c r="M10" s="40">
        <f>J10+K10+L10</f>
        <v>732</v>
      </c>
      <c r="N10" s="47"/>
      <c r="O10" s="48"/>
      <c r="P10" s="42"/>
      <c r="Q10" s="40"/>
      <c r="R10" s="40"/>
      <c r="S10" s="57">
        <v>1</v>
      </c>
      <c r="T10" s="19">
        <f>M10+Q10</f>
        <v>732</v>
      </c>
      <c r="U10" s="58">
        <v>44409</v>
      </c>
      <c r="V10" s="59">
        <v>45139</v>
      </c>
      <c r="W10" s="60">
        <f t="shared" ref="W10:W16" si="4">DATEDIF(U10,V10,"M")+1</f>
        <v>25</v>
      </c>
    </row>
    <row r="11" ht="18.75" customHeight="1" spans="1:23">
      <c r="A11" s="13">
        <v>6</v>
      </c>
      <c r="B11" s="23"/>
      <c r="C11" s="21" t="s">
        <v>51</v>
      </c>
      <c r="D11" s="21" t="s">
        <v>37</v>
      </c>
      <c r="E11" s="16" t="s">
        <v>52</v>
      </c>
      <c r="F11" s="22" t="s">
        <v>53</v>
      </c>
      <c r="G11" s="18" t="s">
        <v>40</v>
      </c>
      <c r="H11" s="25">
        <v>4575</v>
      </c>
      <c r="I11" s="46"/>
      <c r="J11" s="44">
        <f>H11*0.16</f>
        <v>732</v>
      </c>
      <c r="K11" s="45"/>
      <c r="L11" s="46"/>
      <c r="M11" s="40">
        <f>J11+K11+L11</f>
        <v>732</v>
      </c>
      <c r="N11" s="47"/>
      <c r="O11" s="48"/>
      <c r="P11" s="42"/>
      <c r="Q11" s="40"/>
      <c r="R11" s="40"/>
      <c r="S11" s="57">
        <v>1</v>
      </c>
      <c r="T11" s="19">
        <f>M11+Q11</f>
        <v>732</v>
      </c>
      <c r="U11" s="58">
        <v>44440</v>
      </c>
      <c r="V11" s="59">
        <v>45139</v>
      </c>
      <c r="W11" s="60">
        <f>DATEDIF(U11,V11,"M")+1</f>
        <v>24</v>
      </c>
    </row>
    <row r="12" ht="18.75" customHeight="1" spans="1:23">
      <c r="A12" s="13">
        <v>7</v>
      </c>
      <c r="B12" s="23"/>
      <c r="C12" s="21" t="s">
        <v>54</v>
      </c>
      <c r="D12" s="21" t="s">
        <v>31</v>
      </c>
      <c r="E12" s="16" t="s">
        <v>55</v>
      </c>
      <c r="F12" s="22" t="s">
        <v>56</v>
      </c>
      <c r="G12" s="18" t="s">
        <v>40</v>
      </c>
      <c r="H12" s="25">
        <v>4575</v>
      </c>
      <c r="I12" s="46"/>
      <c r="J12" s="44">
        <f>H12*0.16</f>
        <v>732</v>
      </c>
      <c r="K12" s="45"/>
      <c r="L12" s="46"/>
      <c r="M12" s="40">
        <f>J12+K12+L12</f>
        <v>732</v>
      </c>
      <c r="N12" s="47"/>
      <c r="O12" s="48"/>
      <c r="P12" s="42"/>
      <c r="Q12" s="40"/>
      <c r="R12" s="40"/>
      <c r="S12" s="57">
        <v>1</v>
      </c>
      <c r="T12" s="19">
        <f>M12+Q12</f>
        <v>732</v>
      </c>
      <c r="U12" s="58">
        <v>44440</v>
      </c>
      <c r="V12" s="59">
        <v>45139</v>
      </c>
      <c r="W12" s="60">
        <f>DATEDIF(U12,V12,"M")+1</f>
        <v>24</v>
      </c>
    </row>
    <row r="13" ht="18.75" customHeight="1" spans="1:23">
      <c r="A13" s="13">
        <v>8</v>
      </c>
      <c r="B13" s="23"/>
      <c r="C13" s="21" t="s">
        <v>57</v>
      </c>
      <c r="D13" s="24" t="s">
        <v>37</v>
      </c>
      <c r="E13" s="16" t="s">
        <v>58</v>
      </c>
      <c r="F13" s="22" t="s">
        <v>59</v>
      </c>
      <c r="G13" s="18" t="s">
        <v>40</v>
      </c>
      <c r="H13" s="25">
        <v>4575</v>
      </c>
      <c r="I13" s="43"/>
      <c r="J13" s="44">
        <f>H13*0.16</f>
        <v>732</v>
      </c>
      <c r="K13" s="45"/>
      <c r="L13" s="46"/>
      <c r="M13" s="40">
        <f>J13+K13+L13</f>
        <v>732</v>
      </c>
      <c r="N13" s="47"/>
      <c r="O13" s="48"/>
      <c r="P13" s="42"/>
      <c r="Q13" s="40"/>
      <c r="R13" s="40"/>
      <c r="S13" s="57">
        <v>1</v>
      </c>
      <c r="T13" s="19">
        <f>M13+Q13</f>
        <v>732</v>
      </c>
      <c r="U13" s="58">
        <v>44440</v>
      </c>
      <c r="V13" s="59">
        <v>45139</v>
      </c>
      <c r="W13" s="60">
        <f>DATEDIF(U13,V13,"M")+1</f>
        <v>24</v>
      </c>
    </row>
    <row r="14" ht="18.75" customHeight="1" spans="1:23">
      <c r="A14" s="13">
        <v>9</v>
      </c>
      <c r="B14" s="23"/>
      <c r="C14" s="21" t="s">
        <v>60</v>
      </c>
      <c r="D14" s="21" t="s">
        <v>31</v>
      </c>
      <c r="E14" s="16" t="s">
        <v>61</v>
      </c>
      <c r="F14" s="22" t="s">
        <v>62</v>
      </c>
      <c r="G14" s="18" t="s">
        <v>40</v>
      </c>
      <c r="H14" s="26">
        <v>4575</v>
      </c>
      <c r="I14" s="46"/>
      <c r="J14" s="44">
        <f>H14*0.16</f>
        <v>732</v>
      </c>
      <c r="K14" s="45"/>
      <c r="L14" s="46"/>
      <c r="M14" s="40">
        <f>J14+K14+L14</f>
        <v>732</v>
      </c>
      <c r="N14" s="47"/>
      <c r="O14" s="48"/>
      <c r="P14" s="42"/>
      <c r="Q14" s="40"/>
      <c r="R14" s="40"/>
      <c r="S14" s="57">
        <v>1</v>
      </c>
      <c r="T14" s="19">
        <f>M14+Q14</f>
        <v>732</v>
      </c>
      <c r="U14" s="58">
        <v>44409</v>
      </c>
      <c r="V14" s="59">
        <v>45139</v>
      </c>
      <c r="W14" s="60">
        <f>DATEDIF(U14,V14,"M")+1</f>
        <v>25</v>
      </c>
    </row>
    <row r="15" ht="18.75" customHeight="1" spans="1:23">
      <c r="A15" s="13">
        <v>10</v>
      </c>
      <c r="B15" s="20" t="s">
        <v>63</v>
      </c>
      <c r="C15" s="21" t="s">
        <v>64</v>
      </c>
      <c r="D15" s="21" t="s">
        <v>37</v>
      </c>
      <c r="E15" s="16" t="s">
        <v>65</v>
      </c>
      <c r="F15" s="22" t="s">
        <v>66</v>
      </c>
      <c r="G15" s="18" t="s">
        <v>40</v>
      </c>
      <c r="H15" s="25">
        <v>4575</v>
      </c>
      <c r="I15" s="46"/>
      <c r="J15" s="44">
        <f>H15*0.16</f>
        <v>732</v>
      </c>
      <c r="K15" s="45"/>
      <c r="L15" s="46"/>
      <c r="M15" s="40">
        <f>J15+K15+L15</f>
        <v>732</v>
      </c>
      <c r="N15" s="47"/>
      <c r="O15" s="48"/>
      <c r="P15" s="42"/>
      <c r="Q15" s="40"/>
      <c r="R15" s="40"/>
      <c r="S15" s="57">
        <v>1</v>
      </c>
      <c r="T15" s="19">
        <f>M15+Q15</f>
        <v>732</v>
      </c>
      <c r="U15" s="58">
        <v>44409</v>
      </c>
      <c r="V15" s="59">
        <v>45139</v>
      </c>
      <c r="W15" s="60">
        <f>DATEDIF(U15,V15,"M")+1</f>
        <v>25</v>
      </c>
    </row>
    <row r="16" ht="18.75" customHeight="1" spans="1:23">
      <c r="A16" s="13">
        <v>11</v>
      </c>
      <c r="B16" s="23"/>
      <c r="C16" s="21" t="s">
        <v>67</v>
      </c>
      <c r="D16" s="21" t="s">
        <v>31</v>
      </c>
      <c r="E16" s="27" t="s">
        <v>68</v>
      </c>
      <c r="F16" s="22" t="s">
        <v>69</v>
      </c>
      <c r="G16" s="28" t="s">
        <v>40</v>
      </c>
      <c r="H16" s="25">
        <v>4575</v>
      </c>
      <c r="I16" s="49"/>
      <c r="J16" s="19">
        <f>H16*0.16</f>
        <v>732</v>
      </c>
      <c r="K16" s="49"/>
      <c r="L16" s="49"/>
      <c r="M16" s="40">
        <f>J16+K16+L16</f>
        <v>732</v>
      </c>
      <c r="N16" s="49"/>
      <c r="O16" s="49"/>
      <c r="P16" s="49"/>
      <c r="Q16" s="40"/>
      <c r="R16" s="40"/>
      <c r="S16" s="57">
        <v>1</v>
      </c>
      <c r="T16" s="19">
        <f>M16+Q16</f>
        <v>732</v>
      </c>
      <c r="U16" s="58">
        <v>44440</v>
      </c>
      <c r="V16" s="59">
        <v>45139</v>
      </c>
      <c r="W16" s="60">
        <f>DATEDIF(U16,V16,"M")+1</f>
        <v>24</v>
      </c>
    </row>
    <row r="17" ht="18.75" customHeight="1" spans="1:23">
      <c r="A17" s="13">
        <v>12</v>
      </c>
      <c r="B17" s="21" t="s">
        <v>70</v>
      </c>
      <c r="C17" s="21" t="s">
        <v>71</v>
      </c>
      <c r="D17" s="24" t="s">
        <v>37</v>
      </c>
      <c r="E17" s="16" t="s">
        <v>72</v>
      </c>
      <c r="F17" s="27" t="s">
        <v>73</v>
      </c>
      <c r="G17" s="18" t="s">
        <v>40</v>
      </c>
      <c r="H17" s="29">
        <v>4575</v>
      </c>
      <c r="I17" s="43"/>
      <c r="J17" s="44">
        <f>H17*0.16</f>
        <v>732</v>
      </c>
      <c r="K17" s="45"/>
      <c r="L17" s="46"/>
      <c r="M17" s="40">
        <f>J17+K17+L17</f>
        <v>732</v>
      </c>
      <c r="N17" s="47"/>
      <c r="O17" s="48"/>
      <c r="P17" s="42"/>
      <c r="Q17" s="40"/>
      <c r="R17" s="40"/>
      <c r="S17" s="57">
        <v>1</v>
      </c>
      <c r="T17" s="19">
        <f>M17+Q17</f>
        <v>732</v>
      </c>
      <c r="U17" s="58">
        <v>44105</v>
      </c>
      <c r="V17" s="59">
        <v>45139</v>
      </c>
      <c r="W17" s="60">
        <f>DATEDIF(U17,V17,"M")+1-4</f>
        <v>31</v>
      </c>
    </row>
    <row r="18" ht="18.75" customHeight="1" spans="1:23">
      <c r="A18" s="13">
        <v>13</v>
      </c>
      <c r="B18" s="21"/>
      <c r="C18" s="21" t="s">
        <v>74</v>
      </c>
      <c r="D18" s="21" t="s">
        <v>31</v>
      </c>
      <c r="E18" s="16" t="s">
        <v>75</v>
      </c>
      <c r="F18" s="27" t="s">
        <v>76</v>
      </c>
      <c r="G18" s="18" t="s">
        <v>40</v>
      </c>
      <c r="H18" s="29">
        <v>5000</v>
      </c>
      <c r="I18" s="46"/>
      <c r="J18" s="44">
        <f>H18*0.16</f>
        <v>800</v>
      </c>
      <c r="K18" s="45"/>
      <c r="L18" s="46"/>
      <c r="M18" s="40">
        <f>J18+K18+L18</f>
        <v>800</v>
      </c>
      <c r="N18" s="47"/>
      <c r="O18" s="48"/>
      <c r="P18" s="42"/>
      <c r="Q18" s="40"/>
      <c r="R18" s="40"/>
      <c r="S18" s="57">
        <v>1</v>
      </c>
      <c r="T18" s="19">
        <f>M18+Q18</f>
        <v>800</v>
      </c>
      <c r="U18" s="58">
        <v>44470</v>
      </c>
      <c r="V18" s="59">
        <v>45139</v>
      </c>
      <c r="W18" s="60">
        <f>DATEDIF(U18,V18,"M")+1-1</f>
        <v>22</v>
      </c>
    </row>
    <row r="19" ht="18.75" customHeight="1" spans="1:23">
      <c r="A19" s="13">
        <v>14</v>
      </c>
      <c r="B19" s="30" t="s">
        <v>77</v>
      </c>
      <c r="C19" s="21" t="s">
        <v>78</v>
      </c>
      <c r="D19" s="21" t="s">
        <v>37</v>
      </c>
      <c r="E19" s="16" t="s">
        <v>79</v>
      </c>
      <c r="F19" s="17" t="s">
        <v>80</v>
      </c>
      <c r="G19" s="18" t="s">
        <v>40</v>
      </c>
      <c r="H19" s="19">
        <v>4575</v>
      </c>
      <c r="I19" s="46"/>
      <c r="J19" s="44">
        <f>H19*0.16</f>
        <v>732</v>
      </c>
      <c r="K19" s="45"/>
      <c r="L19" s="46"/>
      <c r="M19" s="40">
        <f>J19+K19+L19</f>
        <v>732</v>
      </c>
      <c r="N19" s="47"/>
      <c r="O19" s="48"/>
      <c r="P19" s="42"/>
      <c r="Q19" s="40"/>
      <c r="R19" s="40"/>
      <c r="S19" s="57">
        <v>1</v>
      </c>
      <c r="T19" s="19">
        <f>M19+Q19</f>
        <v>732</v>
      </c>
      <c r="U19" s="58">
        <v>44256</v>
      </c>
      <c r="V19" s="59">
        <v>45139</v>
      </c>
      <c r="W19" s="60">
        <f t="shared" ref="W19:W34" si="5">DATEDIF(U19,V19,"M")+1</f>
        <v>30</v>
      </c>
    </row>
    <row r="20" ht="18.75" customHeight="1" spans="1:23">
      <c r="A20" s="13">
        <v>15</v>
      </c>
      <c r="B20" s="31"/>
      <c r="C20" s="21" t="s">
        <v>81</v>
      </c>
      <c r="D20" s="24" t="s">
        <v>31</v>
      </c>
      <c r="E20" s="16" t="s">
        <v>82</v>
      </c>
      <c r="F20" s="22" t="s">
        <v>83</v>
      </c>
      <c r="G20" s="18" t="s">
        <v>40</v>
      </c>
      <c r="H20" s="29">
        <v>4987</v>
      </c>
      <c r="I20" s="43"/>
      <c r="J20" s="44">
        <f>H20*0.16</f>
        <v>797.92</v>
      </c>
      <c r="K20" s="45"/>
      <c r="L20" s="46"/>
      <c r="M20" s="40">
        <f>J20+K20+L20</f>
        <v>797.92</v>
      </c>
      <c r="N20" s="47"/>
      <c r="O20" s="48"/>
      <c r="P20" s="42"/>
      <c r="Q20" s="40"/>
      <c r="R20" s="40"/>
      <c r="S20" s="57">
        <v>1</v>
      </c>
      <c r="T20" s="19">
        <f>M20+Q20</f>
        <v>797.92</v>
      </c>
      <c r="U20" s="58">
        <v>44256</v>
      </c>
      <c r="V20" s="59">
        <v>45139</v>
      </c>
      <c r="W20" s="60">
        <f>DATEDIF(U20,V20,"M")+1</f>
        <v>30</v>
      </c>
    </row>
    <row r="21" ht="18.75" customHeight="1" spans="1:23">
      <c r="A21" s="13">
        <v>16</v>
      </c>
      <c r="B21" s="31"/>
      <c r="C21" s="21" t="s">
        <v>84</v>
      </c>
      <c r="D21" s="21" t="s">
        <v>31</v>
      </c>
      <c r="E21" s="16" t="s">
        <v>85</v>
      </c>
      <c r="F21" s="32" t="s">
        <v>86</v>
      </c>
      <c r="G21" s="18" t="s">
        <v>40</v>
      </c>
      <c r="H21" s="29">
        <v>4892</v>
      </c>
      <c r="I21" s="46"/>
      <c r="J21" s="44">
        <f>H21*0.16</f>
        <v>782.72</v>
      </c>
      <c r="K21" s="45"/>
      <c r="L21" s="46"/>
      <c r="M21" s="40">
        <f>J21+K21+L21</f>
        <v>782.72</v>
      </c>
      <c r="N21" s="47"/>
      <c r="O21" s="48"/>
      <c r="P21" s="42"/>
      <c r="Q21" s="40"/>
      <c r="R21" s="40"/>
      <c r="S21" s="57">
        <v>1</v>
      </c>
      <c r="T21" s="19">
        <f>M21+Q21</f>
        <v>782.72</v>
      </c>
      <c r="U21" s="58">
        <v>44470</v>
      </c>
      <c r="V21" s="59">
        <v>45139</v>
      </c>
      <c r="W21" s="60">
        <f>DATEDIF(U21,V21,"M")+1</f>
        <v>23</v>
      </c>
    </row>
    <row r="22" ht="18.75" customHeight="1" spans="1:23">
      <c r="A22" s="13">
        <v>17</v>
      </c>
      <c r="B22" s="31"/>
      <c r="C22" s="21" t="s">
        <v>87</v>
      </c>
      <c r="D22" s="24" t="s">
        <v>31</v>
      </c>
      <c r="E22" s="16" t="s">
        <v>82</v>
      </c>
      <c r="F22" s="32" t="s">
        <v>88</v>
      </c>
      <c r="G22" s="18" t="s">
        <v>40</v>
      </c>
      <c r="H22" s="19">
        <v>4575</v>
      </c>
      <c r="I22" s="43"/>
      <c r="J22" s="44">
        <f>H22*0.16</f>
        <v>732</v>
      </c>
      <c r="K22" s="45"/>
      <c r="L22" s="46"/>
      <c r="M22" s="40">
        <f>J22+K22+L22</f>
        <v>732</v>
      </c>
      <c r="N22" s="47"/>
      <c r="O22" s="48"/>
      <c r="P22" s="42"/>
      <c r="Q22" s="40"/>
      <c r="R22" s="40"/>
      <c r="S22" s="57">
        <v>1</v>
      </c>
      <c r="T22" s="19">
        <f>M22+Q22</f>
        <v>732</v>
      </c>
      <c r="U22" s="58">
        <v>44470</v>
      </c>
      <c r="V22" s="59">
        <v>45139</v>
      </c>
      <c r="W22" s="60">
        <f>DATEDIF(U22,V22,"M")+1</f>
        <v>23</v>
      </c>
    </row>
    <row r="23" ht="18.75" customHeight="1" spans="1:23">
      <c r="A23" s="13">
        <v>18</v>
      </c>
      <c r="B23" s="31"/>
      <c r="C23" s="21" t="s">
        <v>89</v>
      </c>
      <c r="D23" s="21" t="s">
        <v>31</v>
      </c>
      <c r="E23" s="16" t="s">
        <v>90</v>
      </c>
      <c r="F23" s="22" t="s">
        <v>91</v>
      </c>
      <c r="G23" s="18" t="s">
        <v>40</v>
      </c>
      <c r="H23" s="29">
        <v>4958</v>
      </c>
      <c r="I23" s="46"/>
      <c r="J23" s="44">
        <f>H23*0.16</f>
        <v>793.28</v>
      </c>
      <c r="K23" s="45"/>
      <c r="L23" s="46"/>
      <c r="M23" s="40">
        <f>J23+K23+L23</f>
        <v>793.28</v>
      </c>
      <c r="N23" s="47"/>
      <c r="O23" s="48"/>
      <c r="P23" s="42"/>
      <c r="Q23" s="40"/>
      <c r="R23" s="40"/>
      <c r="S23" s="57">
        <v>1</v>
      </c>
      <c r="T23" s="19">
        <f>M23+Q23</f>
        <v>793.28</v>
      </c>
      <c r="U23" s="58">
        <v>44470</v>
      </c>
      <c r="V23" s="59">
        <v>45139</v>
      </c>
      <c r="W23" s="60">
        <f>DATEDIF(U23,V23,"M")+1</f>
        <v>23</v>
      </c>
    </row>
    <row r="24" ht="18.75" customHeight="1" spans="1:23">
      <c r="A24" s="13">
        <v>19</v>
      </c>
      <c r="B24" s="31"/>
      <c r="C24" s="21" t="s">
        <v>92</v>
      </c>
      <c r="D24" s="21" t="s">
        <v>31</v>
      </c>
      <c r="E24" s="16" t="s">
        <v>93</v>
      </c>
      <c r="F24" s="32" t="s">
        <v>94</v>
      </c>
      <c r="G24" s="18" t="s">
        <v>40</v>
      </c>
      <c r="H24" s="29">
        <v>4967</v>
      </c>
      <c r="I24" s="44"/>
      <c r="J24" s="44">
        <f>H24*0.16</f>
        <v>794.72</v>
      </c>
      <c r="K24" s="45"/>
      <c r="L24" s="46"/>
      <c r="M24" s="40">
        <f>J24+K24+L24</f>
        <v>794.72</v>
      </c>
      <c r="N24" s="47"/>
      <c r="O24" s="48"/>
      <c r="P24" s="42"/>
      <c r="Q24" s="40"/>
      <c r="R24" s="40"/>
      <c r="S24" s="57">
        <v>1</v>
      </c>
      <c r="T24" s="19">
        <f>M24+Q24</f>
        <v>794.72</v>
      </c>
      <c r="U24" s="58">
        <v>44621</v>
      </c>
      <c r="V24" s="59">
        <v>45139</v>
      </c>
      <c r="W24" s="60">
        <f>DATEDIF(U24,V24,"M")+1</f>
        <v>18</v>
      </c>
    </row>
    <row r="25" ht="18.75" customHeight="1" spans="1:23">
      <c r="A25" s="13">
        <v>20</v>
      </c>
      <c r="B25" s="31"/>
      <c r="C25" s="21" t="s">
        <v>95</v>
      </c>
      <c r="D25" s="21" t="s">
        <v>37</v>
      </c>
      <c r="E25" s="16" t="s">
        <v>96</v>
      </c>
      <c r="F25" s="32" t="s">
        <v>97</v>
      </c>
      <c r="G25" s="18" t="s">
        <v>40</v>
      </c>
      <c r="H25" s="29">
        <v>4696</v>
      </c>
      <c r="I25" s="44"/>
      <c r="J25" s="44">
        <f>H25*0.16</f>
        <v>751.36</v>
      </c>
      <c r="K25" s="45"/>
      <c r="L25" s="46"/>
      <c r="M25" s="40">
        <f>J25+K25+L25</f>
        <v>751.36</v>
      </c>
      <c r="N25" s="47"/>
      <c r="O25" s="48"/>
      <c r="P25" s="42"/>
      <c r="Q25" s="40"/>
      <c r="R25" s="40"/>
      <c r="S25" s="57">
        <v>1</v>
      </c>
      <c r="T25" s="19">
        <f>M25+Q25</f>
        <v>751.36</v>
      </c>
      <c r="U25" s="58">
        <v>44621</v>
      </c>
      <c r="V25" s="59">
        <v>45139</v>
      </c>
      <c r="W25" s="60">
        <f>DATEDIF(U25,V25,"M")+1</f>
        <v>18</v>
      </c>
    </row>
    <row r="26" ht="18.75" customHeight="1" spans="1:23">
      <c r="A26" s="13">
        <v>21</v>
      </c>
      <c r="B26" s="31"/>
      <c r="C26" s="33" t="s">
        <v>98</v>
      </c>
      <c r="D26" s="24" t="s">
        <v>31</v>
      </c>
      <c r="E26" s="16" t="s">
        <v>99</v>
      </c>
      <c r="F26" s="32" t="s">
        <v>100</v>
      </c>
      <c r="G26" s="18" t="s">
        <v>40</v>
      </c>
      <c r="H26" s="19">
        <v>4575</v>
      </c>
      <c r="I26" s="44"/>
      <c r="J26" s="44">
        <f>H26*0.16</f>
        <v>732</v>
      </c>
      <c r="K26" s="45"/>
      <c r="L26" s="46"/>
      <c r="M26" s="40">
        <f>J26+K26+L26</f>
        <v>732</v>
      </c>
      <c r="N26" s="47"/>
      <c r="O26" s="48"/>
      <c r="P26" s="42"/>
      <c r="Q26" s="40"/>
      <c r="R26" s="40"/>
      <c r="S26" s="57">
        <v>1</v>
      </c>
      <c r="T26" s="19">
        <f>M26+Q26</f>
        <v>732</v>
      </c>
      <c r="U26" s="58">
        <v>44743</v>
      </c>
      <c r="V26" s="59">
        <v>45139</v>
      </c>
      <c r="W26" s="60">
        <f>DATEDIF(U26,V26,"M")+1</f>
        <v>14</v>
      </c>
    </row>
    <row r="27" ht="18.75" customHeight="1" spans="1:23">
      <c r="A27" s="13">
        <v>22</v>
      </c>
      <c r="B27" s="23"/>
      <c r="C27" s="21" t="s">
        <v>101</v>
      </c>
      <c r="D27" s="21" t="s">
        <v>31</v>
      </c>
      <c r="E27" s="27" t="s">
        <v>102</v>
      </c>
      <c r="F27" s="22" t="s">
        <v>103</v>
      </c>
      <c r="G27" s="28" t="s">
        <v>40</v>
      </c>
      <c r="H27" s="25">
        <v>4575</v>
      </c>
      <c r="I27" s="49"/>
      <c r="J27" s="19">
        <f>H27*0.16</f>
        <v>732</v>
      </c>
      <c r="K27" s="49"/>
      <c r="L27" s="49"/>
      <c r="M27" s="40">
        <f>J27+K27+L27</f>
        <v>732</v>
      </c>
      <c r="N27" s="49"/>
      <c r="O27" s="49"/>
      <c r="P27" s="49"/>
      <c r="Q27" s="40"/>
      <c r="R27" s="40"/>
      <c r="S27" s="57">
        <v>1</v>
      </c>
      <c r="T27" s="19">
        <f>M27+Q27</f>
        <v>732</v>
      </c>
      <c r="U27" s="58">
        <v>44440</v>
      </c>
      <c r="V27" s="59">
        <v>45139</v>
      </c>
      <c r="W27" s="60">
        <f>DATEDIF(U27,V27,"M")+1</f>
        <v>24</v>
      </c>
    </row>
    <row r="28" ht="18.75" customHeight="1" spans="1:23">
      <c r="A28" s="13">
        <v>23</v>
      </c>
      <c r="B28" s="20" t="s">
        <v>104</v>
      </c>
      <c r="C28" s="33" t="s">
        <v>105</v>
      </c>
      <c r="D28" s="33" t="s">
        <v>31</v>
      </c>
      <c r="E28" s="16" t="s">
        <v>106</v>
      </c>
      <c r="F28" s="27" t="s">
        <v>107</v>
      </c>
      <c r="G28" s="18" t="s">
        <v>40</v>
      </c>
      <c r="H28" s="34">
        <v>4575</v>
      </c>
      <c r="I28" s="50"/>
      <c r="J28" s="44">
        <f>H28*0.16</f>
        <v>732</v>
      </c>
      <c r="K28" s="45"/>
      <c r="L28" s="46"/>
      <c r="M28" s="40">
        <f>J28+K28+L28</f>
        <v>732</v>
      </c>
      <c r="N28" s="47"/>
      <c r="O28" s="48"/>
      <c r="P28" s="42"/>
      <c r="Q28" s="40"/>
      <c r="R28" s="40"/>
      <c r="S28" s="57">
        <v>1</v>
      </c>
      <c r="T28" s="19">
        <f>M28+Q28</f>
        <v>732</v>
      </c>
      <c r="U28" s="58">
        <v>44501</v>
      </c>
      <c r="V28" s="59">
        <v>45139</v>
      </c>
      <c r="W28" s="60">
        <f>DATEDIF(U28,V28,"M")+1</f>
        <v>22</v>
      </c>
    </row>
    <row r="29" ht="18.75" customHeight="1" spans="1:23">
      <c r="A29" s="13">
        <v>24</v>
      </c>
      <c r="B29" s="20" t="s">
        <v>104</v>
      </c>
      <c r="C29" s="21" t="s">
        <v>108</v>
      </c>
      <c r="D29" s="21" t="s">
        <v>37</v>
      </c>
      <c r="E29" s="16" t="s">
        <v>109</v>
      </c>
      <c r="F29" s="27" t="s">
        <v>110</v>
      </c>
      <c r="G29" s="18" t="s">
        <v>40</v>
      </c>
      <c r="H29" s="34">
        <v>4575</v>
      </c>
      <c r="I29" s="50"/>
      <c r="J29" s="44">
        <f>H29*0.16</f>
        <v>732</v>
      </c>
      <c r="K29" s="45"/>
      <c r="L29" s="46"/>
      <c r="M29" s="40">
        <f>J29+K29+L29</f>
        <v>732</v>
      </c>
      <c r="N29" s="47"/>
      <c r="O29" s="48"/>
      <c r="P29" s="42"/>
      <c r="Q29" s="40"/>
      <c r="R29" s="40"/>
      <c r="S29" s="57">
        <v>1</v>
      </c>
      <c r="T29" s="19">
        <f>M29+Q29</f>
        <v>732</v>
      </c>
      <c r="U29" s="58">
        <v>44958</v>
      </c>
      <c r="V29" s="59">
        <v>45139</v>
      </c>
      <c r="W29" s="60">
        <f>DATEDIF(U29,V29,"M")+1</f>
        <v>7</v>
      </c>
    </row>
    <row r="30" ht="18.75" customHeight="1" spans="1:23">
      <c r="A30" s="13">
        <v>25</v>
      </c>
      <c r="B30" s="20" t="s">
        <v>111</v>
      </c>
      <c r="C30" s="21" t="s">
        <v>112</v>
      </c>
      <c r="D30" s="21" t="s">
        <v>37</v>
      </c>
      <c r="E30" s="16" t="s">
        <v>113</v>
      </c>
      <c r="F30" s="22" t="s">
        <v>114</v>
      </c>
      <c r="G30" s="18" t="s">
        <v>40</v>
      </c>
      <c r="H30" s="25">
        <v>4575</v>
      </c>
      <c r="I30" s="46"/>
      <c r="J30" s="44">
        <f>H30*0.16</f>
        <v>732</v>
      </c>
      <c r="K30" s="45"/>
      <c r="L30" s="46"/>
      <c r="M30" s="40">
        <f>J30+K30+L30</f>
        <v>732</v>
      </c>
      <c r="N30" s="42"/>
      <c r="O30" s="42"/>
      <c r="P30" s="42"/>
      <c r="Q30" s="40"/>
      <c r="R30" s="40"/>
      <c r="S30" s="57">
        <v>1</v>
      </c>
      <c r="T30" s="19">
        <f>M30+Q30</f>
        <v>732</v>
      </c>
      <c r="U30" s="58">
        <v>44470</v>
      </c>
      <c r="V30" s="59">
        <v>45139</v>
      </c>
      <c r="W30" s="60">
        <f>DATEDIF(U30,V30,"M")+1</f>
        <v>23</v>
      </c>
    </row>
    <row r="31" ht="18.75" customHeight="1" spans="1:23">
      <c r="A31" s="13">
        <v>26</v>
      </c>
      <c r="B31" s="23"/>
      <c r="C31" s="21" t="s">
        <v>115</v>
      </c>
      <c r="D31" s="21" t="s">
        <v>37</v>
      </c>
      <c r="E31" s="16" t="s">
        <v>116</v>
      </c>
      <c r="F31" s="22" t="s">
        <v>117</v>
      </c>
      <c r="G31" s="18" t="s">
        <v>40</v>
      </c>
      <c r="H31" s="25">
        <v>4575</v>
      </c>
      <c r="I31" s="46"/>
      <c r="J31" s="44">
        <f>H31*0.16</f>
        <v>732</v>
      </c>
      <c r="K31" s="45"/>
      <c r="L31" s="46"/>
      <c r="M31" s="40">
        <f>J31+K31+L31</f>
        <v>732</v>
      </c>
      <c r="N31" s="42"/>
      <c r="O31" s="42"/>
      <c r="P31" s="42"/>
      <c r="Q31" s="40"/>
      <c r="R31" s="40"/>
      <c r="S31" s="57">
        <v>1</v>
      </c>
      <c r="T31" s="19">
        <f>M31+Q31</f>
        <v>732</v>
      </c>
      <c r="U31" s="58">
        <v>44470</v>
      </c>
      <c r="V31" s="59">
        <v>45139</v>
      </c>
      <c r="W31" s="60">
        <f>DATEDIF(U31,V31,"M")+1</f>
        <v>23</v>
      </c>
    </row>
    <row r="32" ht="18.75" customHeight="1" spans="1:23">
      <c r="A32" s="13">
        <v>27</v>
      </c>
      <c r="B32" s="23"/>
      <c r="C32" s="21" t="s">
        <v>118</v>
      </c>
      <c r="D32" s="21" t="s">
        <v>31</v>
      </c>
      <c r="E32" s="16" t="s">
        <v>119</v>
      </c>
      <c r="F32" s="22" t="s">
        <v>120</v>
      </c>
      <c r="G32" s="18" t="s">
        <v>40</v>
      </c>
      <c r="H32" s="25">
        <v>4575</v>
      </c>
      <c r="I32" s="46"/>
      <c r="J32" s="44">
        <f>H32*0.16</f>
        <v>732</v>
      </c>
      <c r="K32" s="45"/>
      <c r="L32" s="46"/>
      <c r="M32" s="40">
        <f>J32+K32+L32</f>
        <v>732</v>
      </c>
      <c r="N32" s="42"/>
      <c r="O32" s="42"/>
      <c r="P32" s="42"/>
      <c r="Q32" s="40"/>
      <c r="R32" s="40"/>
      <c r="S32" s="57">
        <v>1</v>
      </c>
      <c r="T32" s="19">
        <f>M32+Q32</f>
        <v>732</v>
      </c>
      <c r="U32" s="58">
        <v>44743</v>
      </c>
      <c r="V32" s="59">
        <v>45139</v>
      </c>
      <c r="W32" s="60">
        <f>DATEDIF(U32,V32,"M")+1</f>
        <v>14</v>
      </c>
    </row>
    <row r="33" ht="18.75" customHeight="1" spans="1:23">
      <c r="A33" s="13">
        <v>28</v>
      </c>
      <c r="B33" s="33"/>
      <c r="C33" s="21" t="s">
        <v>121</v>
      </c>
      <c r="D33" s="21" t="s">
        <v>31</v>
      </c>
      <c r="E33" s="16" t="s">
        <v>122</v>
      </c>
      <c r="F33" s="22" t="s">
        <v>123</v>
      </c>
      <c r="G33" s="18" t="s">
        <v>40</v>
      </c>
      <c r="H33" s="25">
        <v>4575</v>
      </c>
      <c r="I33" s="46"/>
      <c r="J33" s="44">
        <f>H33*0.16</f>
        <v>732</v>
      </c>
      <c r="K33" s="45"/>
      <c r="L33" s="46"/>
      <c r="M33" s="40">
        <f>J33+K33+L33</f>
        <v>732</v>
      </c>
      <c r="N33" s="42"/>
      <c r="O33" s="42"/>
      <c r="P33" s="42"/>
      <c r="Q33" s="40"/>
      <c r="R33" s="40"/>
      <c r="S33" s="57">
        <v>1</v>
      </c>
      <c r="T33" s="19">
        <f>M33+Q33</f>
        <v>732</v>
      </c>
      <c r="U33" s="58">
        <v>44743</v>
      </c>
      <c r="V33" s="59">
        <v>45139</v>
      </c>
      <c r="W33" s="60">
        <f>DATEDIF(U33,V33,"M")+1</f>
        <v>14</v>
      </c>
    </row>
    <row r="34" ht="18.75" customHeight="1" spans="1:23">
      <c r="A34" s="13">
        <v>29</v>
      </c>
      <c r="B34" s="23" t="s">
        <v>124</v>
      </c>
      <c r="C34" s="21" t="s">
        <v>125</v>
      </c>
      <c r="D34" s="21" t="s">
        <v>37</v>
      </c>
      <c r="E34" s="16" t="s">
        <v>126</v>
      </c>
      <c r="F34" s="22" t="s">
        <v>127</v>
      </c>
      <c r="G34" s="18" t="s">
        <v>40</v>
      </c>
      <c r="H34" s="35">
        <v>5000</v>
      </c>
      <c r="I34" s="46"/>
      <c r="J34" s="44">
        <f>H34*0.16</f>
        <v>800</v>
      </c>
      <c r="K34" s="45"/>
      <c r="L34" s="46"/>
      <c r="M34" s="40">
        <f>J34+K34+L34</f>
        <v>800</v>
      </c>
      <c r="N34" s="42"/>
      <c r="O34" s="42"/>
      <c r="P34" s="42"/>
      <c r="Q34" s="40"/>
      <c r="R34" s="40"/>
      <c r="S34" s="57">
        <v>1</v>
      </c>
      <c r="T34" s="19">
        <f>M34+Q34</f>
        <v>800</v>
      </c>
      <c r="U34" s="58">
        <v>44682</v>
      </c>
      <c r="V34" s="59">
        <v>45139</v>
      </c>
      <c r="W34" s="60">
        <f>DATEDIF(U34,V34,"M")+1</f>
        <v>16</v>
      </c>
    </row>
    <row r="35" ht="18.75" customHeight="1" spans="1:23">
      <c r="A35" s="13">
        <v>30</v>
      </c>
      <c r="B35" s="33"/>
      <c r="C35" s="21" t="s">
        <v>128</v>
      </c>
      <c r="D35" s="21" t="s">
        <v>37</v>
      </c>
      <c r="E35" s="16" t="s">
        <v>129</v>
      </c>
      <c r="F35" s="22" t="s">
        <v>130</v>
      </c>
      <c r="G35" s="18" t="s">
        <v>40</v>
      </c>
      <c r="H35" s="35">
        <v>6000</v>
      </c>
      <c r="I35" s="46"/>
      <c r="J35" s="44">
        <f>H35*0.16</f>
        <v>960</v>
      </c>
      <c r="K35" s="45"/>
      <c r="L35" s="46"/>
      <c r="M35" s="40">
        <f>J35+K35+L35</f>
        <v>960</v>
      </c>
      <c r="N35" s="42"/>
      <c r="O35" s="42"/>
      <c r="P35" s="42"/>
      <c r="Q35" s="40"/>
      <c r="R35" s="40"/>
      <c r="S35" s="57">
        <v>1</v>
      </c>
      <c r="T35" s="19">
        <f>M35+Q35</f>
        <v>960</v>
      </c>
      <c r="U35" s="58">
        <v>44562</v>
      </c>
      <c r="V35" s="59">
        <v>45139</v>
      </c>
      <c r="W35" s="60">
        <f>DATEDIF(U35,V35,"M")+1-4</f>
        <v>16</v>
      </c>
    </row>
    <row r="36" ht="18.75" customHeight="1" spans="1:23">
      <c r="A36" s="13">
        <v>31</v>
      </c>
      <c r="B36" s="20" t="s">
        <v>131</v>
      </c>
      <c r="C36" s="21" t="s">
        <v>132</v>
      </c>
      <c r="D36" s="21" t="s">
        <v>31</v>
      </c>
      <c r="E36" s="16" t="s">
        <v>133</v>
      </c>
      <c r="F36" s="22" t="s">
        <v>134</v>
      </c>
      <c r="G36" s="18" t="s">
        <v>40</v>
      </c>
      <c r="H36" s="35">
        <v>5500</v>
      </c>
      <c r="I36" s="46"/>
      <c r="J36" s="44">
        <f>H36*0.16</f>
        <v>880</v>
      </c>
      <c r="K36" s="45"/>
      <c r="L36" s="46"/>
      <c r="M36" s="40">
        <f>J36+K36+L36</f>
        <v>880</v>
      </c>
      <c r="N36" s="42"/>
      <c r="O36" s="42"/>
      <c r="P36" s="42"/>
      <c r="Q36" s="40"/>
      <c r="R36" s="40"/>
      <c r="S36" s="57">
        <v>1</v>
      </c>
      <c r="T36" s="19">
        <f>M36+Q36</f>
        <v>880</v>
      </c>
      <c r="U36" s="58">
        <v>44470</v>
      </c>
      <c r="V36" s="59">
        <v>45139</v>
      </c>
      <c r="W36" s="60">
        <f t="shared" ref="W36:W76" si="6">DATEDIF(U36,V36,"M")+1</f>
        <v>23</v>
      </c>
    </row>
    <row r="37" ht="18.75" customHeight="1" spans="1:23">
      <c r="A37" s="13">
        <v>32</v>
      </c>
      <c r="B37" s="23"/>
      <c r="C37" s="21" t="s">
        <v>135</v>
      </c>
      <c r="D37" s="21" t="s">
        <v>37</v>
      </c>
      <c r="E37" s="16" t="s">
        <v>136</v>
      </c>
      <c r="F37" s="22" t="s">
        <v>137</v>
      </c>
      <c r="G37" s="18" t="s">
        <v>40</v>
      </c>
      <c r="H37" s="35">
        <v>5500</v>
      </c>
      <c r="I37" s="46"/>
      <c r="J37" s="44">
        <f>H37*0.16</f>
        <v>880</v>
      </c>
      <c r="K37" s="45"/>
      <c r="L37" s="46"/>
      <c r="M37" s="40">
        <f>J37+K37+L37</f>
        <v>880</v>
      </c>
      <c r="N37" s="42"/>
      <c r="O37" s="42"/>
      <c r="P37" s="42"/>
      <c r="Q37" s="40"/>
      <c r="R37" s="40"/>
      <c r="S37" s="57">
        <v>1</v>
      </c>
      <c r="T37" s="19">
        <f>M37+Q37</f>
        <v>880</v>
      </c>
      <c r="U37" s="58">
        <v>44682</v>
      </c>
      <c r="V37" s="59">
        <v>45139</v>
      </c>
      <c r="W37" s="60">
        <f>DATEDIF(U37,V37,"M")+1</f>
        <v>16</v>
      </c>
    </row>
    <row r="38" ht="18.75" customHeight="1" spans="1:23">
      <c r="A38" s="13">
        <v>33</v>
      </c>
      <c r="B38" s="23"/>
      <c r="C38" s="21" t="s">
        <v>138</v>
      </c>
      <c r="D38" s="21" t="s">
        <v>37</v>
      </c>
      <c r="E38" s="16" t="s">
        <v>139</v>
      </c>
      <c r="F38" s="22" t="s">
        <v>140</v>
      </c>
      <c r="G38" s="18" t="s">
        <v>40</v>
      </c>
      <c r="H38" s="35">
        <v>5000</v>
      </c>
      <c r="I38" s="46"/>
      <c r="J38" s="44">
        <f>H38*0.16</f>
        <v>800</v>
      </c>
      <c r="K38" s="45"/>
      <c r="L38" s="46"/>
      <c r="M38" s="40">
        <f>J38+K38+L38</f>
        <v>800</v>
      </c>
      <c r="N38" s="42"/>
      <c r="O38" s="42"/>
      <c r="P38" s="42"/>
      <c r="Q38" s="40"/>
      <c r="R38" s="40"/>
      <c r="S38" s="57">
        <v>1</v>
      </c>
      <c r="T38" s="19">
        <f>M38+Q38</f>
        <v>800</v>
      </c>
      <c r="U38" s="58">
        <v>44501</v>
      </c>
      <c r="V38" s="59">
        <v>45139</v>
      </c>
      <c r="W38" s="60">
        <f>DATEDIF(U38,V38,"M")+1</f>
        <v>22</v>
      </c>
    </row>
    <row r="39" ht="18.75" customHeight="1" spans="1:23">
      <c r="A39" s="13">
        <v>34</v>
      </c>
      <c r="B39" s="20" t="s">
        <v>141</v>
      </c>
      <c r="C39" s="21" t="s">
        <v>142</v>
      </c>
      <c r="D39" s="21" t="s">
        <v>37</v>
      </c>
      <c r="E39" s="27" t="s">
        <v>143</v>
      </c>
      <c r="F39" s="22" t="s">
        <v>144</v>
      </c>
      <c r="G39" s="18" t="s">
        <v>40</v>
      </c>
      <c r="H39" s="35">
        <v>5037</v>
      </c>
      <c r="I39" s="46"/>
      <c r="J39" s="44">
        <f>H39*0.16</f>
        <v>805.92</v>
      </c>
      <c r="K39" s="45"/>
      <c r="L39" s="46"/>
      <c r="M39" s="44">
        <f t="shared" ref="M39:M45" si="7">J39</f>
        <v>805.92</v>
      </c>
      <c r="N39" s="42"/>
      <c r="O39" s="42"/>
      <c r="P39" s="42"/>
      <c r="Q39" s="40"/>
      <c r="R39" s="40"/>
      <c r="S39" s="57">
        <v>1</v>
      </c>
      <c r="T39" s="19">
        <f>M39+Q39</f>
        <v>805.92</v>
      </c>
      <c r="U39" s="58">
        <v>44409</v>
      </c>
      <c r="V39" s="59">
        <v>45139</v>
      </c>
      <c r="W39" s="60">
        <f>DATEDIF(U39,V39,"M")+1</f>
        <v>25</v>
      </c>
    </row>
    <row r="40" ht="18.75" customHeight="1" spans="1:23">
      <c r="A40" s="13">
        <v>35</v>
      </c>
      <c r="B40" s="23"/>
      <c r="C40" s="21" t="s">
        <v>145</v>
      </c>
      <c r="D40" s="21" t="s">
        <v>31</v>
      </c>
      <c r="E40" s="27" t="s">
        <v>146</v>
      </c>
      <c r="F40" s="22" t="s">
        <v>147</v>
      </c>
      <c r="G40" s="18" t="s">
        <v>40</v>
      </c>
      <c r="H40" s="35">
        <v>5043</v>
      </c>
      <c r="I40" s="46"/>
      <c r="J40" s="44">
        <f>H40*0.16</f>
        <v>806.88</v>
      </c>
      <c r="K40" s="45"/>
      <c r="L40" s="46"/>
      <c r="M40" s="44">
        <f>J40</f>
        <v>806.88</v>
      </c>
      <c r="N40" s="42"/>
      <c r="O40" s="42"/>
      <c r="P40" s="42"/>
      <c r="Q40" s="40"/>
      <c r="R40" s="40"/>
      <c r="S40" s="57">
        <v>1</v>
      </c>
      <c r="T40" s="19">
        <f>M40+Q40</f>
        <v>806.88</v>
      </c>
      <c r="U40" s="58">
        <v>44378</v>
      </c>
      <c r="V40" s="59">
        <v>45139</v>
      </c>
      <c r="W40" s="60">
        <f>DATEDIF(U40,V40,"M")+1</f>
        <v>26</v>
      </c>
    </row>
    <row r="41" ht="18.75" customHeight="1" spans="1:23">
      <c r="A41" s="13">
        <v>36</v>
      </c>
      <c r="B41" s="23"/>
      <c r="C41" s="21" t="s">
        <v>148</v>
      </c>
      <c r="D41" s="21" t="s">
        <v>31</v>
      </c>
      <c r="E41" s="27" t="s">
        <v>149</v>
      </c>
      <c r="F41" s="22" t="s">
        <v>150</v>
      </c>
      <c r="G41" s="18" t="s">
        <v>40</v>
      </c>
      <c r="H41" s="35">
        <v>4575</v>
      </c>
      <c r="I41" s="46"/>
      <c r="J41" s="44">
        <f>H41*0.16</f>
        <v>732</v>
      </c>
      <c r="K41" s="45"/>
      <c r="L41" s="46"/>
      <c r="M41" s="44">
        <f>J41</f>
        <v>732</v>
      </c>
      <c r="N41" s="42"/>
      <c r="O41" s="42"/>
      <c r="P41" s="42"/>
      <c r="Q41" s="40"/>
      <c r="R41" s="40"/>
      <c r="S41" s="57">
        <v>1</v>
      </c>
      <c r="T41" s="19">
        <f>M41+Q41</f>
        <v>732</v>
      </c>
      <c r="U41" s="58">
        <v>44317</v>
      </c>
      <c r="V41" s="59">
        <v>45139</v>
      </c>
      <c r="W41" s="60">
        <f>DATEDIF(U41,V41,"M")+1</f>
        <v>28</v>
      </c>
    </row>
    <row r="42" ht="18.75" customHeight="1" spans="1:23">
      <c r="A42" s="13">
        <v>37</v>
      </c>
      <c r="B42" s="23"/>
      <c r="C42" s="21" t="s">
        <v>151</v>
      </c>
      <c r="D42" s="21" t="s">
        <v>31</v>
      </c>
      <c r="E42" s="27" t="s">
        <v>152</v>
      </c>
      <c r="F42" s="22" t="s">
        <v>153</v>
      </c>
      <c r="G42" s="18" t="s">
        <v>40</v>
      </c>
      <c r="H42" s="35">
        <v>5456</v>
      </c>
      <c r="I42" s="46"/>
      <c r="J42" s="44">
        <f>H42*0.16</f>
        <v>872.96</v>
      </c>
      <c r="K42" s="45"/>
      <c r="L42" s="46"/>
      <c r="M42" s="44">
        <f>J42</f>
        <v>872.96</v>
      </c>
      <c r="N42" s="42"/>
      <c r="O42" s="42"/>
      <c r="P42" s="42"/>
      <c r="Q42" s="40"/>
      <c r="R42" s="40"/>
      <c r="S42" s="57">
        <v>1</v>
      </c>
      <c r="T42" s="19">
        <f>M42+Q42</f>
        <v>872.96</v>
      </c>
      <c r="U42" s="58">
        <v>44682</v>
      </c>
      <c r="V42" s="59">
        <v>45139</v>
      </c>
      <c r="W42" s="60">
        <f>DATEDIF(U42,V42,"M")+1</f>
        <v>16</v>
      </c>
    </row>
    <row r="43" ht="18.75" customHeight="1" spans="1:23">
      <c r="A43" s="13">
        <v>38</v>
      </c>
      <c r="B43" s="23"/>
      <c r="C43" s="21" t="s">
        <v>154</v>
      </c>
      <c r="D43" s="21" t="s">
        <v>31</v>
      </c>
      <c r="E43" s="27" t="s">
        <v>155</v>
      </c>
      <c r="F43" s="22" t="s">
        <v>156</v>
      </c>
      <c r="G43" s="18" t="s">
        <v>40</v>
      </c>
      <c r="H43" s="35">
        <v>6459</v>
      </c>
      <c r="I43" s="46"/>
      <c r="J43" s="44">
        <f>H43*0.16</f>
        <v>1033.44</v>
      </c>
      <c r="K43" s="45"/>
      <c r="L43" s="46"/>
      <c r="M43" s="44">
        <f>J43</f>
        <v>1033.44</v>
      </c>
      <c r="N43" s="42"/>
      <c r="O43" s="42"/>
      <c r="P43" s="42"/>
      <c r="Q43" s="40"/>
      <c r="R43" s="40"/>
      <c r="S43" s="57">
        <v>1</v>
      </c>
      <c r="T43" s="19">
        <f>M43+Q43</f>
        <v>1033.44</v>
      </c>
      <c r="U43" s="58">
        <v>44682</v>
      </c>
      <c r="V43" s="59">
        <v>45139</v>
      </c>
      <c r="W43" s="60">
        <f>DATEDIF(U43,V43,"M")+1</f>
        <v>16</v>
      </c>
    </row>
    <row r="44" ht="18.75" customHeight="1" spans="1:23">
      <c r="A44" s="13">
        <v>39</v>
      </c>
      <c r="B44" s="23"/>
      <c r="C44" s="21" t="s">
        <v>157</v>
      </c>
      <c r="D44" s="21" t="s">
        <v>31</v>
      </c>
      <c r="E44" s="27" t="s">
        <v>158</v>
      </c>
      <c r="F44" s="22" t="s">
        <v>159</v>
      </c>
      <c r="G44" s="18" t="s">
        <v>40</v>
      </c>
      <c r="H44" s="35">
        <v>5664</v>
      </c>
      <c r="I44" s="46"/>
      <c r="J44" s="44">
        <f>H44*0.16</f>
        <v>906.24</v>
      </c>
      <c r="K44" s="45"/>
      <c r="L44" s="46"/>
      <c r="M44" s="44">
        <f>J44</f>
        <v>906.24</v>
      </c>
      <c r="N44" s="42"/>
      <c r="O44" s="42"/>
      <c r="P44" s="42"/>
      <c r="Q44" s="40"/>
      <c r="R44" s="40"/>
      <c r="S44" s="57">
        <v>1</v>
      </c>
      <c r="T44" s="19">
        <f>M44+Q44</f>
        <v>906.24</v>
      </c>
      <c r="U44" s="58">
        <v>44682</v>
      </c>
      <c r="V44" s="59">
        <v>45139</v>
      </c>
      <c r="W44" s="60">
        <f>DATEDIF(U44,V44,"M")+1</f>
        <v>16</v>
      </c>
    </row>
    <row r="45" ht="18.75" customHeight="1" spans="1:23">
      <c r="A45" s="13">
        <v>40</v>
      </c>
      <c r="B45" s="23"/>
      <c r="C45" s="21" t="s">
        <v>160</v>
      </c>
      <c r="D45" s="21" t="s">
        <v>31</v>
      </c>
      <c r="E45" s="27" t="s">
        <v>161</v>
      </c>
      <c r="F45" s="22" t="s">
        <v>162</v>
      </c>
      <c r="G45" s="18" t="s">
        <v>40</v>
      </c>
      <c r="H45" s="35">
        <v>4575</v>
      </c>
      <c r="I45" s="46"/>
      <c r="J45" s="44">
        <f>H45*0.16</f>
        <v>732</v>
      </c>
      <c r="K45" s="45"/>
      <c r="L45" s="46"/>
      <c r="M45" s="44">
        <f>J45</f>
        <v>732</v>
      </c>
      <c r="N45" s="42"/>
      <c r="O45" s="42"/>
      <c r="P45" s="42"/>
      <c r="Q45" s="40"/>
      <c r="R45" s="40"/>
      <c r="S45" s="57">
        <v>1</v>
      </c>
      <c r="T45" s="19">
        <f>M45+Q45</f>
        <v>732</v>
      </c>
      <c r="U45" s="58">
        <v>44774</v>
      </c>
      <c r="V45" s="59">
        <v>45139</v>
      </c>
      <c r="W45" s="60">
        <f>DATEDIF(U45,V45,"M")+1</f>
        <v>13</v>
      </c>
    </row>
    <row r="46" ht="18.75" customHeight="1" spans="1:23">
      <c r="A46" s="13">
        <v>41</v>
      </c>
      <c r="B46" s="33"/>
      <c r="C46" s="15" t="s">
        <v>163</v>
      </c>
      <c r="D46" s="15" t="s">
        <v>31</v>
      </c>
      <c r="E46" s="16" t="s">
        <v>164</v>
      </c>
      <c r="F46" s="17" t="s">
        <v>165</v>
      </c>
      <c r="G46" s="18" t="s">
        <v>34</v>
      </c>
      <c r="H46" s="19">
        <v>4575</v>
      </c>
      <c r="I46" s="19">
        <v>7089</v>
      </c>
      <c r="J46" s="19">
        <f>H46*0.16</f>
        <v>732</v>
      </c>
      <c r="K46" s="19">
        <f>I46*0.09</f>
        <v>638.01</v>
      </c>
      <c r="L46" s="19">
        <f>ROUND(H46*0.005,2)</f>
        <v>22.88</v>
      </c>
      <c r="M46" s="40">
        <f>J46+K46+L46</f>
        <v>1392.89</v>
      </c>
      <c r="N46" s="19">
        <f>H46*0.08</f>
        <v>366</v>
      </c>
      <c r="O46" s="19">
        <f>I46*0.02</f>
        <v>141.78</v>
      </c>
      <c r="P46" s="19">
        <f>L46</f>
        <v>22.88</v>
      </c>
      <c r="Q46" s="40">
        <f>N46+O46+P46</f>
        <v>530.66</v>
      </c>
      <c r="R46" s="40"/>
      <c r="S46" s="57">
        <v>1</v>
      </c>
      <c r="T46" s="19">
        <f>M46+Q46</f>
        <v>1923.55</v>
      </c>
      <c r="U46" s="58">
        <v>44409</v>
      </c>
      <c r="V46" s="59">
        <v>45139</v>
      </c>
      <c r="W46" s="60">
        <f>DATEDIF(U46,V46,"M")+1</f>
        <v>25</v>
      </c>
    </row>
    <row r="47" ht="18.75" customHeight="1" spans="1:23">
      <c r="A47" s="13">
        <v>42</v>
      </c>
      <c r="B47" s="21" t="s">
        <v>166</v>
      </c>
      <c r="C47" s="36" t="s">
        <v>167</v>
      </c>
      <c r="D47" s="21" t="s">
        <v>37</v>
      </c>
      <c r="E47" s="16" t="s">
        <v>168</v>
      </c>
      <c r="F47" s="17" t="s">
        <v>169</v>
      </c>
      <c r="G47" s="18" t="s">
        <v>40</v>
      </c>
      <c r="H47" s="25">
        <v>4575</v>
      </c>
      <c r="I47" s="46"/>
      <c r="J47" s="44">
        <f>H47*0.16</f>
        <v>732</v>
      </c>
      <c r="K47" s="45"/>
      <c r="L47" s="46"/>
      <c r="M47" s="44">
        <f t="shared" ref="M47:M54" si="8">J47</f>
        <v>732</v>
      </c>
      <c r="N47" s="42"/>
      <c r="O47" s="42"/>
      <c r="P47" s="42"/>
      <c r="Q47" s="40"/>
      <c r="R47" s="40"/>
      <c r="S47" s="57">
        <v>1</v>
      </c>
      <c r="T47" s="19">
        <f>M47+Q47</f>
        <v>732</v>
      </c>
      <c r="U47" s="58">
        <v>44228</v>
      </c>
      <c r="V47" s="59">
        <v>45139</v>
      </c>
      <c r="W47" s="60">
        <f>DATEDIF(U47,V47,"M")+1</f>
        <v>31</v>
      </c>
    </row>
    <row r="48" ht="18.75" customHeight="1" spans="1:23">
      <c r="A48" s="13">
        <v>43</v>
      </c>
      <c r="B48" s="21"/>
      <c r="C48" s="36" t="s">
        <v>170</v>
      </c>
      <c r="D48" s="24" t="s">
        <v>31</v>
      </c>
      <c r="E48" s="16" t="s">
        <v>171</v>
      </c>
      <c r="F48" s="17" t="s">
        <v>172</v>
      </c>
      <c r="G48" s="18" t="s">
        <v>40</v>
      </c>
      <c r="H48" s="19">
        <v>4575</v>
      </c>
      <c r="I48" s="43"/>
      <c r="J48" s="44">
        <f>H48*0.16</f>
        <v>732</v>
      </c>
      <c r="K48" s="45"/>
      <c r="L48" s="46"/>
      <c r="M48" s="44">
        <f>J48</f>
        <v>732</v>
      </c>
      <c r="N48" s="42"/>
      <c r="O48" s="42"/>
      <c r="P48" s="42"/>
      <c r="Q48" s="40"/>
      <c r="R48" s="40"/>
      <c r="S48" s="57">
        <v>1</v>
      </c>
      <c r="T48" s="19">
        <f>M48+Q48</f>
        <v>732</v>
      </c>
      <c r="U48" s="58">
        <v>44197</v>
      </c>
      <c r="V48" s="59">
        <v>45139</v>
      </c>
      <c r="W48" s="60">
        <f>DATEDIF(U48,V48,"M")+1</f>
        <v>32</v>
      </c>
    </row>
    <row r="49" ht="18.75" customHeight="1" spans="1:23">
      <c r="A49" s="13">
        <v>44</v>
      </c>
      <c r="B49" s="21"/>
      <c r="C49" s="36" t="s">
        <v>173</v>
      </c>
      <c r="D49" s="21" t="s">
        <v>31</v>
      </c>
      <c r="E49" s="16" t="s">
        <v>174</v>
      </c>
      <c r="F49" s="17" t="s">
        <v>175</v>
      </c>
      <c r="G49" s="18" t="s">
        <v>40</v>
      </c>
      <c r="H49" s="29">
        <v>5504</v>
      </c>
      <c r="I49" s="46"/>
      <c r="J49" s="44">
        <f>H49*0.16</f>
        <v>880.64</v>
      </c>
      <c r="K49" s="45"/>
      <c r="L49" s="46"/>
      <c r="M49" s="44">
        <f>J49</f>
        <v>880.64</v>
      </c>
      <c r="N49" s="42"/>
      <c r="O49" s="42"/>
      <c r="P49" s="42"/>
      <c r="Q49" s="40"/>
      <c r="R49" s="40"/>
      <c r="S49" s="57">
        <v>1</v>
      </c>
      <c r="T49" s="19">
        <f>M49+Q49</f>
        <v>880.64</v>
      </c>
      <c r="U49" s="58">
        <v>44105</v>
      </c>
      <c r="V49" s="59">
        <v>45139</v>
      </c>
      <c r="W49" s="60">
        <f>DATEDIF(U49,V49,"M")+1</f>
        <v>35</v>
      </c>
    </row>
    <row r="50" ht="18.75" customHeight="1" spans="1:23">
      <c r="A50" s="13">
        <v>45</v>
      </c>
      <c r="B50" s="21"/>
      <c r="C50" s="36" t="s">
        <v>176</v>
      </c>
      <c r="D50" s="24" t="s">
        <v>31</v>
      </c>
      <c r="E50" s="16" t="s">
        <v>177</v>
      </c>
      <c r="F50" s="17" t="s">
        <v>178</v>
      </c>
      <c r="G50" s="18" t="s">
        <v>40</v>
      </c>
      <c r="H50" s="25">
        <v>4575</v>
      </c>
      <c r="I50" s="43"/>
      <c r="J50" s="44">
        <f>H50*0.16</f>
        <v>732</v>
      </c>
      <c r="K50" s="45"/>
      <c r="L50" s="46"/>
      <c r="M50" s="44">
        <f>J50</f>
        <v>732</v>
      </c>
      <c r="N50" s="42"/>
      <c r="O50" s="42"/>
      <c r="P50" s="42"/>
      <c r="Q50" s="40"/>
      <c r="R50" s="40"/>
      <c r="S50" s="57">
        <v>1</v>
      </c>
      <c r="T50" s="19">
        <f>M50+Q50</f>
        <v>732</v>
      </c>
      <c r="U50" s="58">
        <v>44621</v>
      </c>
      <c r="V50" s="59">
        <v>45139</v>
      </c>
      <c r="W50" s="60">
        <f>DATEDIF(U50,V50,"M")+1</f>
        <v>18</v>
      </c>
    </row>
    <row r="51" ht="18.75" customHeight="1" spans="1:23">
      <c r="A51" s="13">
        <v>46</v>
      </c>
      <c r="B51" s="21"/>
      <c r="C51" s="37" t="s">
        <v>179</v>
      </c>
      <c r="D51" s="24" t="s">
        <v>31</v>
      </c>
      <c r="E51" s="16" t="s">
        <v>180</v>
      </c>
      <c r="F51" s="17" t="s">
        <v>181</v>
      </c>
      <c r="G51" s="18" t="s">
        <v>40</v>
      </c>
      <c r="H51" s="19">
        <v>4575</v>
      </c>
      <c r="I51" s="43"/>
      <c r="J51" s="44">
        <f>H51*0.16</f>
        <v>732</v>
      </c>
      <c r="K51" s="45"/>
      <c r="L51" s="46"/>
      <c r="M51" s="44">
        <f>J51</f>
        <v>732</v>
      </c>
      <c r="N51" s="42"/>
      <c r="O51" s="42"/>
      <c r="P51" s="42"/>
      <c r="Q51" s="40"/>
      <c r="R51" s="40"/>
      <c r="S51" s="57">
        <v>1</v>
      </c>
      <c r="T51" s="19">
        <f>M51+Q51</f>
        <v>732</v>
      </c>
      <c r="U51" s="58">
        <v>44927</v>
      </c>
      <c r="V51" s="59">
        <v>45139</v>
      </c>
      <c r="W51" s="60">
        <f>DATEDIF(U51,V51,"M")+1</f>
        <v>8</v>
      </c>
    </row>
    <row r="52" ht="18.75" customHeight="1" spans="1:23">
      <c r="A52" s="13">
        <v>47</v>
      </c>
      <c r="B52" s="21"/>
      <c r="C52" s="37" t="s">
        <v>182</v>
      </c>
      <c r="D52" s="24" t="s">
        <v>31</v>
      </c>
      <c r="E52" s="16" t="s">
        <v>183</v>
      </c>
      <c r="F52" s="17" t="s">
        <v>184</v>
      </c>
      <c r="G52" s="18" t="s">
        <v>40</v>
      </c>
      <c r="H52" s="25">
        <v>4575</v>
      </c>
      <c r="I52" s="43"/>
      <c r="J52" s="44">
        <f>H52*0.16</f>
        <v>732</v>
      </c>
      <c r="K52" s="45"/>
      <c r="L52" s="46"/>
      <c r="M52" s="44">
        <f>J52</f>
        <v>732</v>
      </c>
      <c r="N52" s="42"/>
      <c r="O52" s="42"/>
      <c r="P52" s="42"/>
      <c r="Q52" s="40"/>
      <c r="R52" s="40"/>
      <c r="S52" s="57">
        <v>1</v>
      </c>
      <c r="T52" s="19">
        <f>M52+Q52</f>
        <v>732</v>
      </c>
      <c r="U52" s="58">
        <v>44927</v>
      </c>
      <c r="V52" s="59">
        <v>45139</v>
      </c>
      <c r="W52" s="60">
        <f>DATEDIF(U52,V52,"M")+1</f>
        <v>8</v>
      </c>
    </row>
    <row r="53" ht="18.75" customHeight="1" spans="1:23">
      <c r="A53" s="13">
        <v>48</v>
      </c>
      <c r="B53" s="21"/>
      <c r="C53" s="37" t="s">
        <v>185</v>
      </c>
      <c r="D53" s="24" t="s">
        <v>37</v>
      </c>
      <c r="E53" s="16" t="s">
        <v>186</v>
      </c>
      <c r="F53" s="17" t="s">
        <v>187</v>
      </c>
      <c r="G53" s="18" t="s">
        <v>40</v>
      </c>
      <c r="H53" s="25">
        <v>4575</v>
      </c>
      <c r="I53" s="43"/>
      <c r="J53" s="44">
        <f>H53*0.16</f>
        <v>732</v>
      </c>
      <c r="K53" s="45"/>
      <c r="L53" s="46"/>
      <c r="M53" s="44">
        <f>J53</f>
        <v>732</v>
      </c>
      <c r="N53" s="42"/>
      <c r="O53" s="42"/>
      <c r="P53" s="42"/>
      <c r="Q53" s="40"/>
      <c r="R53" s="40"/>
      <c r="S53" s="57">
        <v>1</v>
      </c>
      <c r="T53" s="19">
        <f>M53+Q53</f>
        <v>732</v>
      </c>
      <c r="U53" s="58">
        <v>44927</v>
      </c>
      <c r="V53" s="59">
        <v>45139</v>
      </c>
      <c r="W53" s="60">
        <f>DATEDIF(U53,V53,"M")+1</f>
        <v>8</v>
      </c>
    </row>
    <row r="54" ht="18.75" customHeight="1" spans="1:23">
      <c r="A54" s="13">
        <v>49</v>
      </c>
      <c r="B54" s="21"/>
      <c r="C54" s="37" t="s">
        <v>188</v>
      </c>
      <c r="D54" s="24" t="s">
        <v>31</v>
      </c>
      <c r="E54" s="16" t="s">
        <v>189</v>
      </c>
      <c r="F54" s="17" t="s">
        <v>190</v>
      </c>
      <c r="G54" s="18" t="s">
        <v>40</v>
      </c>
      <c r="H54" s="25">
        <v>4575</v>
      </c>
      <c r="I54" s="43"/>
      <c r="J54" s="44">
        <f>H54*0.16</f>
        <v>732</v>
      </c>
      <c r="K54" s="45"/>
      <c r="L54" s="46"/>
      <c r="M54" s="44">
        <f>J54</f>
        <v>732</v>
      </c>
      <c r="N54" s="42"/>
      <c r="O54" s="42"/>
      <c r="P54" s="42"/>
      <c r="Q54" s="40"/>
      <c r="R54" s="40"/>
      <c r="S54" s="57">
        <v>1</v>
      </c>
      <c r="T54" s="19">
        <f>M54+Q54</f>
        <v>732</v>
      </c>
      <c r="U54" s="58">
        <v>44927</v>
      </c>
      <c r="V54" s="59">
        <v>45139</v>
      </c>
      <c r="W54" s="60">
        <f>DATEDIF(U54,V54,"M")+1</f>
        <v>8</v>
      </c>
    </row>
    <row r="55" ht="18.75" customHeight="1" spans="1:23">
      <c r="A55" s="13">
        <v>50</v>
      </c>
      <c r="B55" s="21"/>
      <c r="C55" s="36" t="s">
        <v>191</v>
      </c>
      <c r="D55" s="21" t="s">
        <v>31</v>
      </c>
      <c r="E55" s="16" t="s">
        <v>192</v>
      </c>
      <c r="F55" s="16" t="s">
        <v>193</v>
      </c>
      <c r="G55" s="18" t="s">
        <v>40</v>
      </c>
      <c r="H55" s="25">
        <v>4575</v>
      </c>
      <c r="I55" s="42"/>
      <c r="J55" s="44">
        <f>H55*0.16</f>
        <v>732</v>
      </c>
      <c r="K55" s="42"/>
      <c r="L55" s="42"/>
      <c r="M55" s="40">
        <f t="shared" ref="M55:M118" si="9">J55+K55+L55</f>
        <v>732</v>
      </c>
      <c r="N55" s="42"/>
      <c r="O55" s="42"/>
      <c r="P55" s="42"/>
      <c r="Q55" s="40"/>
      <c r="R55" s="40"/>
      <c r="S55" s="57">
        <v>1</v>
      </c>
      <c r="T55" s="19">
        <f>M55+Q55</f>
        <v>732</v>
      </c>
      <c r="U55" s="58">
        <v>45017</v>
      </c>
      <c r="V55" s="59">
        <v>45139</v>
      </c>
      <c r="W55" s="60">
        <f>DATEDIF(U55,V55,"M")+1</f>
        <v>5</v>
      </c>
    </row>
    <row r="56" ht="18.75" customHeight="1" spans="1:23">
      <c r="A56" s="13">
        <v>51</v>
      </c>
      <c r="B56" s="21"/>
      <c r="C56" s="36" t="s">
        <v>194</v>
      </c>
      <c r="D56" s="21" t="s">
        <v>31</v>
      </c>
      <c r="E56" s="16" t="s">
        <v>195</v>
      </c>
      <c r="F56" s="16" t="s">
        <v>196</v>
      </c>
      <c r="G56" s="18" t="s">
        <v>40</v>
      </c>
      <c r="H56" s="25">
        <v>4575</v>
      </c>
      <c r="I56" s="42"/>
      <c r="J56" s="44">
        <f>H56*0.16</f>
        <v>732</v>
      </c>
      <c r="K56" s="42"/>
      <c r="L56" s="42"/>
      <c r="M56" s="40">
        <f>J56+K56+L56</f>
        <v>732</v>
      </c>
      <c r="N56" s="42"/>
      <c r="O56" s="42"/>
      <c r="P56" s="42"/>
      <c r="Q56" s="40"/>
      <c r="R56" s="40"/>
      <c r="S56" s="57">
        <v>1</v>
      </c>
      <c r="T56" s="19">
        <f>M56+Q56</f>
        <v>732</v>
      </c>
      <c r="U56" s="58">
        <v>45078</v>
      </c>
      <c r="V56" s="59">
        <v>45139</v>
      </c>
      <c r="W56" s="60">
        <f>DATEDIF(U56,V56,"M")+1</f>
        <v>3</v>
      </c>
    </row>
    <row r="57" ht="18.75" customHeight="1" spans="1:23">
      <c r="A57" s="13">
        <v>52</v>
      </c>
      <c r="B57" s="21"/>
      <c r="C57" s="36" t="s">
        <v>197</v>
      </c>
      <c r="D57" s="21" t="s">
        <v>31</v>
      </c>
      <c r="E57" s="16" t="s">
        <v>198</v>
      </c>
      <c r="F57" s="16" t="s">
        <v>199</v>
      </c>
      <c r="G57" s="18" t="s">
        <v>40</v>
      </c>
      <c r="H57" s="25">
        <v>4575</v>
      </c>
      <c r="I57" s="42"/>
      <c r="J57" s="44">
        <f>H57*0.16</f>
        <v>732</v>
      </c>
      <c r="K57" s="42"/>
      <c r="L57" s="42"/>
      <c r="M57" s="40">
        <f>J57+K57+L57</f>
        <v>732</v>
      </c>
      <c r="N57" s="42"/>
      <c r="O57" s="42"/>
      <c r="P57" s="42"/>
      <c r="Q57" s="40"/>
      <c r="R57" s="40"/>
      <c r="S57" s="57">
        <v>1</v>
      </c>
      <c r="T57" s="19">
        <f>M57+Q57</f>
        <v>732</v>
      </c>
      <c r="U57" s="58">
        <v>45078</v>
      </c>
      <c r="V57" s="59">
        <v>45139</v>
      </c>
      <c r="W57" s="60">
        <f>DATEDIF(U57,V57,"M")+1</f>
        <v>3</v>
      </c>
    </row>
    <row r="58" ht="18.75" customHeight="1" spans="1:23">
      <c r="A58" s="13">
        <v>53</v>
      </c>
      <c r="B58" s="21"/>
      <c r="C58" s="15" t="s">
        <v>200</v>
      </c>
      <c r="D58" s="15" t="s">
        <v>37</v>
      </c>
      <c r="E58" s="16" t="s">
        <v>201</v>
      </c>
      <c r="F58" s="16" t="s">
        <v>202</v>
      </c>
      <c r="G58" s="18" t="s">
        <v>34</v>
      </c>
      <c r="H58" s="19">
        <v>4706</v>
      </c>
      <c r="I58" s="19">
        <v>7089</v>
      </c>
      <c r="J58" s="19">
        <f>H58*0.16</f>
        <v>752.96</v>
      </c>
      <c r="K58" s="19">
        <f>I58*0.09</f>
        <v>638.01</v>
      </c>
      <c r="L58" s="19">
        <f>ROUND(H58*0.005,2)</f>
        <v>23.53</v>
      </c>
      <c r="M58" s="40">
        <f>J58+K58+L58</f>
        <v>1414.5</v>
      </c>
      <c r="N58" s="19">
        <f>H58*0.08</f>
        <v>376.48</v>
      </c>
      <c r="O58" s="19">
        <f>I58*0.02</f>
        <v>141.78</v>
      </c>
      <c r="P58" s="19">
        <f>L58</f>
        <v>23.53</v>
      </c>
      <c r="Q58" s="40">
        <f>N58+O58+P58</f>
        <v>541.79</v>
      </c>
      <c r="R58" s="40"/>
      <c r="S58" s="57">
        <v>1</v>
      </c>
      <c r="T58" s="19">
        <f>M58+Q58</f>
        <v>1956.29</v>
      </c>
      <c r="U58" s="58">
        <v>44136</v>
      </c>
      <c r="V58" s="59">
        <v>45139</v>
      </c>
      <c r="W58" s="60">
        <f>DATEDIF(U58,V58,"M")+1</f>
        <v>34</v>
      </c>
    </row>
    <row r="59" ht="18.75" customHeight="1" spans="1:23">
      <c r="A59" s="13">
        <v>54</v>
      </c>
      <c r="B59" s="21"/>
      <c r="C59" s="15" t="s">
        <v>203</v>
      </c>
      <c r="D59" s="15" t="s">
        <v>37</v>
      </c>
      <c r="E59" s="16" t="s">
        <v>204</v>
      </c>
      <c r="F59" s="16" t="s">
        <v>205</v>
      </c>
      <c r="G59" s="18" t="s">
        <v>34</v>
      </c>
      <c r="H59" s="19">
        <v>4575</v>
      </c>
      <c r="I59" s="19">
        <v>7089</v>
      </c>
      <c r="J59" s="19">
        <f>H59*0.16</f>
        <v>732</v>
      </c>
      <c r="K59" s="19">
        <f>I59*0.09</f>
        <v>638.01</v>
      </c>
      <c r="L59" s="19">
        <f>ROUND(H59*0.005,2)</f>
        <v>22.88</v>
      </c>
      <c r="M59" s="40">
        <f>J59+K59+L59</f>
        <v>1392.89</v>
      </c>
      <c r="N59" s="19">
        <f>H59*0.08</f>
        <v>366</v>
      </c>
      <c r="O59" s="19">
        <f>I59*0.02</f>
        <v>141.78</v>
      </c>
      <c r="P59" s="19">
        <f>L59</f>
        <v>22.88</v>
      </c>
      <c r="Q59" s="40">
        <f>N59+O59+P59</f>
        <v>530.66</v>
      </c>
      <c r="R59" s="40"/>
      <c r="S59" s="57">
        <v>1</v>
      </c>
      <c r="T59" s="19">
        <f>M59+Q59</f>
        <v>1923.55</v>
      </c>
      <c r="U59" s="58">
        <v>45017</v>
      </c>
      <c r="V59" s="59">
        <v>45139</v>
      </c>
      <c r="W59" s="60">
        <f>DATEDIF(U59,V59,"M")+1</f>
        <v>5</v>
      </c>
    </row>
    <row r="60" ht="18.75" customHeight="1" spans="1:23">
      <c r="A60" s="13">
        <v>55</v>
      </c>
      <c r="B60" s="23" t="s">
        <v>206</v>
      </c>
      <c r="C60" s="21" t="s">
        <v>207</v>
      </c>
      <c r="D60" s="24" t="s">
        <v>31</v>
      </c>
      <c r="E60" s="27" t="s">
        <v>208</v>
      </c>
      <c r="F60" s="22" t="s">
        <v>209</v>
      </c>
      <c r="G60" s="18" t="s">
        <v>40</v>
      </c>
      <c r="H60" s="25">
        <v>4575</v>
      </c>
      <c r="I60" s="43"/>
      <c r="J60" s="44">
        <f>H60*0.16</f>
        <v>732</v>
      </c>
      <c r="K60" s="45"/>
      <c r="L60" s="46"/>
      <c r="M60" s="40">
        <f>J60+K60+L60</f>
        <v>732</v>
      </c>
      <c r="N60" s="42"/>
      <c r="O60" s="42"/>
      <c r="P60" s="42"/>
      <c r="Q60" s="40"/>
      <c r="R60" s="40"/>
      <c r="S60" s="57">
        <v>1</v>
      </c>
      <c r="T60" s="19">
        <f>M60+Q60</f>
        <v>732</v>
      </c>
      <c r="U60" s="58">
        <v>44075</v>
      </c>
      <c r="V60" s="59">
        <v>45139</v>
      </c>
      <c r="W60" s="60">
        <f>DATEDIF(U60,V60,"M")+1</f>
        <v>36</v>
      </c>
    </row>
    <row r="61" ht="18.75" customHeight="1" spans="1:23">
      <c r="A61" s="13">
        <v>56</v>
      </c>
      <c r="B61" s="23"/>
      <c r="C61" s="21" t="s">
        <v>210</v>
      </c>
      <c r="D61" s="21" t="s">
        <v>31</v>
      </c>
      <c r="E61" s="27" t="s">
        <v>211</v>
      </c>
      <c r="F61" s="22" t="s">
        <v>212</v>
      </c>
      <c r="G61" s="18" t="s">
        <v>40</v>
      </c>
      <c r="H61" s="25">
        <v>4575</v>
      </c>
      <c r="I61" s="46"/>
      <c r="J61" s="44">
        <f>H61*0.16</f>
        <v>732</v>
      </c>
      <c r="K61" s="45"/>
      <c r="L61" s="46"/>
      <c r="M61" s="40">
        <f>J61+K61+L61</f>
        <v>732</v>
      </c>
      <c r="N61" s="42"/>
      <c r="O61" s="42"/>
      <c r="P61" s="42"/>
      <c r="Q61" s="40"/>
      <c r="R61" s="40"/>
      <c r="S61" s="57">
        <v>1</v>
      </c>
      <c r="T61" s="19">
        <f>M61+Q61</f>
        <v>732</v>
      </c>
      <c r="U61" s="58">
        <v>44105</v>
      </c>
      <c r="V61" s="59">
        <v>45139</v>
      </c>
      <c r="W61" s="60">
        <f>DATEDIF(U61,V61,"M")+1</f>
        <v>35</v>
      </c>
    </row>
    <row r="62" ht="18.75" customHeight="1" spans="1:23">
      <c r="A62" s="13">
        <v>57</v>
      </c>
      <c r="B62" s="23"/>
      <c r="C62" s="21" t="s">
        <v>213</v>
      </c>
      <c r="D62" s="24" t="s">
        <v>37</v>
      </c>
      <c r="E62" s="27" t="s">
        <v>214</v>
      </c>
      <c r="F62" s="22" t="s">
        <v>215</v>
      </c>
      <c r="G62" s="18" t="s">
        <v>40</v>
      </c>
      <c r="H62" s="25">
        <v>4575</v>
      </c>
      <c r="I62" s="43"/>
      <c r="J62" s="44">
        <f>H62*0.16</f>
        <v>732</v>
      </c>
      <c r="K62" s="45"/>
      <c r="L62" s="46"/>
      <c r="M62" s="40">
        <f>J62+K62+L62</f>
        <v>732</v>
      </c>
      <c r="N62" s="42"/>
      <c r="O62" s="42"/>
      <c r="P62" s="42"/>
      <c r="Q62" s="40"/>
      <c r="R62" s="40"/>
      <c r="S62" s="57">
        <v>1</v>
      </c>
      <c r="T62" s="19">
        <f>M62+Q62</f>
        <v>732</v>
      </c>
      <c r="U62" s="58">
        <v>44105</v>
      </c>
      <c r="V62" s="59">
        <v>45139</v>
      </c>
      <c r="W62" s="60">
        <f>DATEDIF(U62,V62,"M")+1</f>
        <v>35</v>
      </c>
    </row>
    <row r="63" ht="18.75" customHeight="1" spans="1:23">
      <c r="A63" s="13">
        <v>58</v>
      </c>
      <c r="B63" s="23"/>
      <c r="C63" s="21" t="s">
        <v>216</v>
      </c>
      <c r="D63" s="21" t="s">
        <v>31</v>
      </c>
      <c r="E63" s="27" t="s">
        <v>217</v>
      </c>
      <c r="F63" s="22" t="s">
        <v>218</v>
      </c>
      <c r="G63" s="18" t="s">
        <v>40</v>
      </c>
      <c r="H63" s="25">
        <v>4575</v>
      </c>
      <c r="I63" s="46"/>
      <c r="J63" s="44">
        <f>H63*0.16</f>
        <v>732</v>
      </c>
      <c r="K63" s="45"/>
      <c r="L63" s="46"/>
      <c r="M63" s="40">
        <f>J63+K63+L63</f>
        <v>732</v>
      </c>
      <c r="N63" s="42"/>
      <c r="O63" s="42"/>
      <c r="P63" s="42"/>
      <c r="Q63" s="40"/>
      <c r="R63" s="40"/>
      <c r="S63" s="57">
        <v>1</v>
      </c>
      <c r="T63" s="19">
        <f>M63+Q63</f>
        <v>732</v>
      </c>
      <c r="U63" s="58">
        <v>44348</v>
      </c>
      <c r="V63" s="59">
        <v>45139</v>
      </c>
      <c r="W63" s="60">
        <f>DATEDIF(U63,V63,"M")+1</f>
        <v>27</v>
      </c>
    </row>
    <row r="64" ht="18.75" customHeight="1" spans="1:23">
      <c r="A64" s="13">
        <v>59</v>
      </c>
      <c r="B64" s="23"/>
      <c r="C64" s="21" t="s">
        <v>219</v>
      </c>
      <c r="D64" s="21" t="s">
        <v>31</v>
      </c>
      <c r="E64" s="27" t="s">
        <v>220</v>
      </c>
      <c r="F64" s="22" t="s">
        <v>221</v>
      </c>
      <c r="G64" s="18" t="s">
        <v>40</v>
      </c>
      <c r="H64" s="25">
        <v>4575</v>
      </c>
      <c r="I64" s="46"/>
      <c r="J64" s="44">
        <f>H64*0.16</f>
        <v>732</v>
      </c>
      <c r="K64" s="45"/>
      <c r="L64" s="46"/>
      <c r="M64" s="40">
        <f>J64+K64+L64</f>
        <v>732</v>
      </c>
      <c r="N64" s="42"/>
      <c r="O64" s="42"/>
      <c r="P64" s="42"/>
      <c r="Q64" s="40"/>
      <c r="R64" s="40"/>
      <c r="S64" s="57">
        <v>1</v>
      </c>
      <c r="T64" s="19">
        <f>M64+Q64</f>
        <v>732</v>
      </c>
      <c r="U64" s="58">
        <v>44348</v>
      </c>
      <c r="V64" s="59">
        <v>45139</v>
      </c>
      <c r="W64" s="60">
        <f>DATEDIF(U64,V64,"M")+1</f>
        <v>27</v>
      </c>
    </row>
    <row r="65" ht="18.75" customHeight="1" spans="1:23">
      <c r="A65" s="13">
        <v>60</v>
      </c>
      <c r="B65" s="23"/>
      <c r="C65" s="21" t="s">
        <v>222</v>
      </c>
      <c r="D65" s="24" t="s">
        <v>37</v>
      </c>
      <c r="E65" s="61" t="s">
        <v>223</v>
      </c>
      <c r="F65" s="22" t="s">
        <v>224</v>
      </c>
      <c r="G65" s="18" t="s">
        <v>40</v>
      </c>
      <c r="H65" s="25">
        <v>4575</v>
      </c>
      <c r="I65" s="43"/>
      <c r="J65" s="44">
        <f>H65*0.16</f>
        <v>732</v>
      </c>
      <c r="K65" s="45"/>
      <c r="L65" s="46"/>
      <c r="M65" s="40">
        <f>J65+K65+L65</f>
        <v>732</v>
      </c>
      <c r="N65" s="42"/>
      <c r="O65" s="42"/>
      <c r="P65" s="42"/>
      <c r="Q65" s="40"/>
      <c r="R65" s="40"/>
      <c r="S65" s="57">
        <v>1</v>
      </c>
      <c r="T65" s="19">
        <f>M65+Q65</f>
        <v>732</v>
      </c>
      <c r="U65" s="58">
        <v>44440</v>
      </c>
      <c r="V65" s="59">
        <v>45139</v>
      </c>
      <c r="W65" s="60">
        <f>DATEDIF(U65,V65,"M")+1</f>
        <v>24</v>
      </c>
    </row>
    <row r="66" ht="18.75" customHeight="1" spans="1:23">
      <c r="A66" s="13">
        <v>61</v>
      </c>
      <c r="B66" s="23"/>
      <c r="C66" s="21" t="s">
        <v>225</v>
      </c>
      <c r="D66" s="24" t="s">
        <v>37</v>
      </c>
      <c r="E66" s="27" t="s">
        <v>226</v>
      </c>
      <c r="F66" s="22" t="s">
        <v>227</v>
      </c>
      <c r="G66" s="18" t="s">
        <v>40</v>
      </c>
      <c r="H66" s="29">
        <v>4575</v>
      </c>
      <c r="I66" s="62"/>
      <c r="J66" s="44">
        <f>H66*0.16</f>
        <v>732</v>
      </c>
      <c r="K66" s="62"/>
      <c r="L66" s="62"/>
      <c r="M66" s="40">
        <f>J66+K66+L66</f>
        <v>732</v>
      </c>
      <c r="N66" s="42"/>
      <c r="O66" s="42"/>
      <c r="P66" s="42"/>
      <c r="Q66" s="40"/>
      <c r="R66" s="40"/>
      <c r="S66" s="57">
        <v>1</v>
      </c>
      <c r="T66" s="19">
        <f>M66+Q66</f>
        <v>732</v>
      </c>
      <c r="U66" s="58">
        <v>44501</v>
      </c>
      <c r="V66" s="59">
        <v>45139</v>
      </c>
      <c r="W66" s="60">
        <f>DATEDIF(U66,V66,"M")+1</f>
        <v>22</v>
      </c>
    </row>
    <row r="67" ht="18.75" customHeight="1" spans="1:23">
      <c r="A67" s="13">
        <v>62</v>
      </c>
      <c r="B67" s="23"/>
      <c r="C67" s="21" t="s">
        <v>228</v>
      </c>
      <c r="D67" s="24" t="s">
        <v>37</v>
      </c>
      <c r="E67" s="27" t="s">
        <v>229</v>
      </c>
      <c r="F67" s="22" t="s">
        <v>230</v>
      </c>
      <c r="G67" s="18" t="s">
        <v>40</v>
      </c>
      <c r="H67" s="29">
        <v>4575</v>
      </c>
      <c r="I67" s="62"/>
      <c r="J67" s="44">
        <f>H67*0.16</f>
        <v>732</v>
      </c>
      <c r="K67" s="62"/>
      <c r="L67" s="62"/>
      <c r="M67" s="40">
        <f>J67+K67+L67</f>
        <v>732</v>
      </c>
      <c r="N67" s="42"/>
      <c r="O67" s="42"/>
      <c r="P67" s="42"/>
      <c r="Q67" s="40"/>
      <c r="R67" s="40"/>
      <c r="S67" s="57">
        <v>1</v>
      </c>
      <c r="T67" s="19">
        <f>M67+Q67</f>
        <v>732</v>
      </c>
      <c r="U67" s="58">
        <v>44501</v>
      </c>
      <c r="V67" s="59">
        <v>45139</v>
      </c>
      <c r="W67" s="60">
        <f>DATEDIF(U67,V67,"M")+1</f>
        <v>22</v>
      </c>
    </row>
    <row r="68" ht="18.75" customHeight="1" spans="1:23">
      <c r="A68" s="13">
        <v>63</v>
      </c>
      <c r="B68" s="23"/>
      <c r="C68" s="21" t="s">
        <v>231</v>
      </c>
      <c r="D68" s="24" t="s">
        <v>37</v>
      </c>
      <c r="E68" s="27" t="s">
        <v>232</v>
      </c>
      <c r="F68" s="22" t="s">
        <v>233</v>
      </c>
      <c r="G68" s="18" t="s">
        <v>40</v>
      </c>
      <c r="H68" s="29">
        <v>4575</v>
      </c>
      <c r="I68" s="62"/>
      <c r="J68" s="44">
        <f>H68*0.16</f>
        <v>732</v>
      </c>
      <c r="K68" s="62"/>
      <c r="L68" s="62"/>
      <c r="M68" s="40">
        <f>J68+K68+L68</f>
        <v>732</v>
      </c>
      <c r="N68" s="42"/>
      <c r="O68" s="42"/>
      <c r="P68" s="42"/>
      <c r="Q68" s="40"/>
      <c r="R68" s="40"/>
      <c r="S68" s="57">
        <v>1</v>
      </c>
      <c r="T68" s="19">
        <f>M68+Q68</f>
        <v>732</v>
      </c>
      <c r="U68" s="58">
        <v>44501</v>
      </c>
      <c r="V68" s="59">
        <v>45139</v>
      </c>
      <c r="W68" s="60">
        <f>DATEDIF(U68,V68,"M")+1</f>
        <v>22</v>
      </c>
    </row>
    <row r="69" ht="18.75" customHeight="1" spans="1:23">
      <c r="A69" s="13">
        <v>64</v>
      </c>
      <c r="B69" s="23"/>
      <c r="C69" s="21" t="s">
        <v>234</v>
      </c>
      <c r="D69" s="21" t="s">
        <v>31</v>
      </c>
      <c r="E69" s="27" t="s">
        <v>235</v>
      </c>
      <c r="F69" s="22" t="s">
        <v>236</v>
      </c>
      <c r="G69" s="18" t="s">
        <v>40</v>
      </c>
      <c r="H69" s="29">
        <v>4575</v>
      </c>
      <c r="I69" s="62"/>
      <c r="J69" s="44">
        <f>H69*0.16</f>
        <v>732</v>
      </c>
      <c r="K69" s="62"/>
      <c r="L69" s="62"/>
      <c r="M69" s="40">
        <f>J69+K69+L69</f>
        <v>732</v>
      </c>
      <c r="N69" s="42"/>
      <c r="O69" s="42"/>
      <c r="P69" s="42"/>
      <c r="Q69" s="40"/>
      <c r="R69" s="40"/>
      <c r="S69" s="57">
        <v>1</v>
      </c>
      <c r="T69" s="19">
        <f>M69+Q69</f>
        <v>732</v>
      </c>
      <c r="U69" s="58">
        <v>44501</v>
      </c>
      <c r="V69" s="59">
        <v>45139</v>
      </c>
      <c r="W69" s="60">
        <f>DATEDIF(U69,V69,"M")+1</f>
        <v>22</v>
      </c>
    </row>
    <row r="70" ht="18.75" customHeight="1" spans="1:23">
      <c r="A70" s="13">
        <v>65</v>
      </c>
      <c r="B70" s="23"/>
      <c r="C70" s="21" t="s">
        <v>237</v>
      </c>
      <c r="D70" s="21" t="s">
        <v>31</v>
      </c>
      <c r="E70" s="27" t="s">
        <v>238</v>
      </c>
      <c r="F70" s="22" t="s">
        <v>239</v>
      </c>
      <c r="G70" s="18" t="s">
        <v>40</v>
      </c>
      <c r="H70" s="29">
        <v>4575</v>
      </c>
      <c r="I70" s="62"/>
      <c r="J70" s="44">
        <f t="shared" ref="J70:J133" si="10">H70*0.16</f>
        <v>732</v>
      </c>
      <c r="K70" s="62"/>
      <c r="L70" s="62"/>
      <c r="M70" s="40">
        <f>J70+K70+L70</f>
        <v>732</v>
      </c>
      <c r="N70" s="42"/>
      <c r="O70" s="42"/>
      <c r="P70" s="42"/>
      <c r="Q70" s="40"/>
      <c r="R70" s="40"/>
      <c r="S70" s="57">
        <v>1</v>
      </c>
      <c r="T70" s="19">
        <f t="shared" ref="T70:T133" si="11">M70+Q70</f>
        <v>732</v>
      </c>
      <c r="U70" s="58">
        <v>44501</v>
      </c>
      <c r="V70" s="59">
        <v>45139</v>
      </c>
      <c r="W70" s="60">
        <f>DATEDIF(U70,V70,"M")+1</f>
        <v>22</v>
      </c>
    </row>
    <row r="71" ht="18.75" customHeight="1" spans="1:23">
      <c r="A71" s="13">
        <v>66</v>
      </c>
      <c r="B71" s="23"/>
      <c r="C71" s="21" t="s">
        <v>240</v>
      </c>
      <c r="D71" s="24" t="s">
        <v>37</v>
      </c>
      <c r="E71" s="27" t="s">
        <v>241</v>
      </c>
      <c r="F71" s="22" t="s">
        <v>242</v>
      </c>
      <c r="G71" s="18" t="s">
        <v>40</v>
      </c>
      <c r="H71" s="25">
        <v>4575</v>
      </c>
      <c r="I71" s="62"/>
      <c r="J71" s="44">
        <f>H71*0.16</f>
        <v>732</v>
      </c>
      <c r="K71" s="62"/>
      <c r="L71" s="62"/>
      <c r="M71" s="40">
        <f>J71+K71+L71</f>
        <v>732</v>
      </c>
      <c r="N71" s="42"/>
      <c r="O71" s="42"/>
      <c r="P71" s="42"/>
      <c r="Q71" s="40"/>
      <c r="R71" s="40"/>
      <c r="S71" s="57">
        <v>1</v>
      </c>
      <c r="T71" s="19">
        <f>M71+Q71</f>
        <v>732</v>
      </c>
      <c r="U71" s="58">
        <v>44531</v>
      </c>
      <c r="V71" s="59">
        <v>45139</v>
      </c>
      <c r="W71" s="60">
        <f>DATEDIF(U71,V71,"M")+1</f>
        <v>21</v>
      </c>
    </row>
    <row r="72" ht="18.75" customHeight="1" spans="1:23">
      <c r="A72" s="13">
        <v>67</v>
      </c>
      <c r="B72" s="23"/>
      <c r="C72" s="21" t="s">
        <v>243</v>
      </c>
      <c r="D72" s="21" t="s">
        <v>31</v>
      </c>
      <c r="E72" s="27" t="s">
        <v>244</v>
      </c>
      <c r="F72" s="22" t="s">
        <v>245</v>
      </c>
      <c r="G72" s="18" t="s">
        <v>40</v>
      </c>
      <c r="H72" s="25">
        <v>4575</v>
      </c>
      <c r="I72" s="62"/>
      <c r="J72" s="44">
        <f>H72*0.16</f>
        <v>732</v>
      </c>
      <c r="K72" s="62"/>
      <c r="L72" s="62"/>
      <c r="M72" s="40">
        <f>J72+K72+L72</f>
        <v>732</v>
      </c>
      <c r="N72" s="42"/>
      <c r="O72" s="42"/>
      <c r="P72" s="42"/>
      <c r="Q72" s="40"/>
      <c r="R72" s="40"/>
      <c r="S72" s="57">
        <v>1</v>
      </c>
      <c r="T72" s="19">
        <f>M72+Q72</f>
        <v>732</v>
      </c>
      <c r="U72" s="58">
        <v>44562</v>
      </c>
      <c r="V72" s="59">
        <v>45139</v>
      </c>
      <c r="W72" s="60">
        <f>DATEDIF(U72,V72,"M")+1</f>
        <v>20</v>
      </c>
    </row>
    <row r="73" ht="18.75" customHeight="1" spans="1:23">
      <c r="A73" s="13">
        <v>68</v>
      </c>
      <c r="B73" s="23"/>
      <c r="C73" s="21" t="s">
        <v>246</v>
      </c>
      <c r="D73" s="21" t="s">
        <v>31</v>
      </c>
      <c r="E73" s="27" t="s">
        <v>247</v>
      </c>
      <c r="F73" s="22" t="s">
        <v>248</v>
      </c>
      <c r="G73" s="18" t="s">
        <v>40</v>
      </c>
      <c r="H73" s="25">
        <v>4575</v>
      </c>
      <c r="I73" s="62"/>
      <c r="J73" s="44">
        <f>H73*0.16</f>
        <v>732</v>
      </c>
      <c r="K73" s="62"/>
      <c r="L73" s="62"/>
      <c r="M73" s="40">
        <f>J73+K73+L73</f>
        <v>732</v>
      </c>
      <c r="N73" s="42"/>
      <c r="O73" s="42"/>
      <c r="P73" s="42"/>
      <c r="Q73" s="40"/>
      <c r="R73" s="40"/>
      <c r="S73" s="57">
        <v>1</v>
      </c>
      <c r="T73" s="19">
        <f>M73+Q73</f>
        <v>732</v>
      </c>
      <c r="U73" s="58">
        <v>44621</v>
      </c>
      <c r="V73" s="59">
        <v>45139</v>
      </c>
      <c r="W73" s="60">
        <f>DATEDIF(U73,V73,"M")+1</f>
        <v>18</v>
      </c>
    </row>
    <row r="74" ht="18.75" customHeight="1" spans="1:23">
      <c r="A74" s="13">
        <v>69</v>
      </c>
      <c r="B74" s="23"/>
      <c r="C74" s="21" t="s">
        <v>249</v>
      </c>
      <c r="D74" s="21" t="s">
        <v>37</v>
      </c>
      <c r="E74" s="27" t="s">
        <v>250</v>
      </c>
      <c r="F74" s="22" t="s">
        <v>251</v>
      </c>
      <c r="G74" s="18" t="s">
        <v>40</v>
      </c>
      <c r="H74" s="25">
        <v>4575</v>
      </c>
      <c r="I74" s="62"/>
      <c r="J74" s="44">
        <f>H74*0.16</f>
        <v>732</v>
      </c>
      <c r="K74" s="62"/>
      <c r="L74" s="62"/>
      <c r="M74" s="40">
        <f>J74+K74+L74</f>
        <v>732</v>
      </c>
      <c r="N74" s="42"/>
      <c r="O74" s="42"/>
      <c r="P74" s="42"/>
      <c r="Q74" s="40"/>
      <c r="R74" s="40"/>
      <c r="S74" s="57">
        <v>1</v>
      </c>
      <c r="T74" s="19">
        <f>M74+Q74</f>
        <v>732</v>
      </c>
      <c r="U74" s="58">
        <v>44652</v>
      </c>
      <c r="V74" s="59">
        <v>45139</v>
      </c>
      <c r="W74" s="60">
        <f>DATEDIF(U74,V74,"M")+1</f>
        <v>17</v>
      </c>
    </row>
    <row r="75" ht="18.75" customHeight="1" spans="1:23">
      <c r="A75" s="13">
        <v>70</v>
      </c>
      <c r="B75" s="23"/>
      <c r="C75" s="21" t="s">
        <v>252</v>
      </c>
      <c r="D75" s="21" t="s">
        <v>37</v>
      </c>
      <c r="E75" s="27" t="s">
        <v>253</v>
      </c>
      <c r="F75" s="22" t="s">
        <v>254</v>
      </c>
      <c r="G75" s="18" t="s">
        <v>40</v>
      </c>
      <c r="H75" s="25">
        <v>4575</v>
      </c>
      <c r="I75" s="62"/>
      <c r="J75" s="44">
        <f>H75*0.16</f>
        <v>732</v>
      </c>
      <c r="K75" s="62"/>
      <c r="L75" s="62"/>
      <c r="M75" s="40">
        <f>J75+K75+L75</f>
        <v>732</v>
      </c>
      <c r="N75" s="42"/>
      <c r="O75" s="42"/>
      <c r="P75" s="42"/>
      <c r="Q75" s="40"/>
      <c r="R75" s="40"/>
      <c r="S75" s="57">
        <v>1</v>
      </c>
      <c r="T75" s="19">
        <f>M75+Q75</f>
        <v>732</v>
      </c>
      <c r="U75" s="58">
        <v>44774</v>
      </c>
      <c r="V75" s="59">
        <v>45139</v>
      </c>
      <c r="W75" s="60">
        <f>DATEDIF(U75,V75,"M")+1</f>
        <v>13</v>
      </c>
    </row>
    <row r="76" ht="18.75" customHeight="1" spans="1:23">
      <c r="A76" s="13">
        <v>71</v>
      </c>
      <c r="B76" s="23"/>
      <c r="C76" s="21" t="s">
        <v>255</v>
      </c>
      <c r="D76" s="21" t="s">
        <v>37</v>
      </c>
      <c r="E76" s="27" t="s">
        <v>256</v>
      </c>
      <c r="F76" s="22" t="s">
        <v>257</v>
      </c>
      <c r="G76" s="18" t="s">
        <v>40</v>
      </c>
      <c r="H76" s="25">
        <v>4575</v>
      </c>
      <c r="I76" s="62"/>
      <c r="J76" s="44">
        <f>H76*0.16</f>
        <v>732</v>
      </c>
      <c r="K76" s="62"/>
      <c r="L76" s="62"/>
      <c r="M76" s="40">
        <f>J76+K76+L76</f>
        <v>732</v>
      </c>
      <c r="N76" s="42"/>
      <c r="O76" s="42"/>
      <c r="P76" s="42"/>
      <c r="Q76" s="40"/>
      <c r="R76" s="40"/>
      <c r="S76" s="57">
        <v>1</v>
      </c>
      <c r="T76" s="19">
        <f>M76+Q76</f>
        <v>732</v>
      </c>
      <c r="U76" s="58">
        <v>44896</v>
      </c>
      <c r="V76" s="59">
        <v>45139</v>
      </c>
      <c r="W76" s="60">
        <f>DATEDIF(U76,V76,"M")+1</f>
        <v>9</v>
      </c>
    </row>
    <row r="77" ht="18.75" customHeight="1" spans="1:23">
      <c r="A77" s="13">
        <v>72</v>
      </c>
      <c r="B77" s="23"/>
      <c r="C77" s="21" t="s">
        <v>258</v>
      </c>
      <c r="D77" s="21" t="s">
        <v>37</v>
      </c>
      <c r="E77" s="27" t="s">
        <v>259</v>
      </c>
      <c r="F77" s="22" t="s">
        <v>260</v>
      </c>
      <c r="G77" s="18" t="s">
        <v>40</v>
      </c>
      <c r="H77" s="25">
        <v>4575</v>
      </c>
      <c r="I77" s="62"/>
      <c r="J77" s="44">
        <f>H77*0.16</f>
        <v>732</v>
      </c>
      <c r="K77" s="62"/>
      <c r="L77" s="62"/>
      <c r="M77" s="40">
        <f>J77+K77+L77</f>
        <v>732</v>
      </c>
      <c r="N77" s="42"/>
      <c r="O77" s="42"/>
      <c r="P77" s="42"/>
      <c r="Q77" s="40"/>
      <c r="R77" s="40"/>
      <c r="S77" s="57">
        <v>1</v>
      </c>
      <c r="T77" s="19">
        <f>M77+Q77</f>
        <v>732</v>
      </c>
      <c r="U77" s="58">
        <v>44743</v>
      </c>
      <c r="V77" s="59">
        <v>45139</v>
      </c>
      <c r="W77" s="60">
        <f>DATEDIF(U77,V77,"M")+1-8</f>
        <v>6</v>
      </c>
    </row>
    <row r="78" ht="18.75" customHeight="1" spans="1:23">
      <c r="A78" s="13">
        <v>73</v>
      </c>
      <c r="B78" s="23"/>
      <c r="C78" s="21" t="s">
        <v>261</v>
      </c>
      <c r="D78" s="21" t="s">
        <v>37</v>
      </c>
      <c r="E78" s="27" t="s">
        <v>262</v>
      </c>
      <c r="F78" s="22" t="s">
        <v>263</v>
      </c>
      <c r="G78" s="18" t="s">
        <v>40</v>
      </c>
      <c r="H78" s="25">
        <v>4575</v>
      </c>
      <c r="I78" s="62"/>
      <c r="J78" s="44">
        <f>H78*0.16</f>
        <v>732</v>
      </c>
      <c r="K78" s="62"/>
      <c r="L78" s="62"/>
      <c r="M78" s="40">
        <f>J78+K78+L78</f>
        <v>732</v>
      </c>
      <c r="N78" s="42"/>
      <c r="O78" s="42"/>
      <c r="P78" s="42"/>
      <c r="Q78" s="40"/>
      <c r="R78" s="40"/>
      <c r="S78" s="57">
        <v>1</v>
      </c>
      <c r="T78" s="19">
        <f>M78+Q78</f>
        <v>732</v>
      </c>
      <c r="U78" s="58">
        <v>45047</v>
      </c>
      <c r="V78" s="59">
        <v>45139</v>
      </c>
      <c r="W78" s="60">
        <f t="shared" ref="W78:W137" si="12">DATEDIF(U78,V78,"M")+1</f>
        <v>4</v>
      </c>
    </row>
    <row r="79" ht="18.75" customHeight="1" spans="1:23">
      <c r="A79" s="13">
        <v>74</v>
      </c>
      <c r="B79" s="23"/>
      <c r="C79" s="21" t="s">
        <v>264</v>
      </c>
      <c r="D79" s="21" t="s">
        <v>31</v>
      </c>
      <c r="E79" s="27" t="s">
        <v>265</v>
      </c>
      <c r="F79" s="22" t="s">
        <v>266</v>
      </c>
      <c r="G79" s="18" t="s">
        <v>40</v>
      </c>
      <c r="H79" s="29">
        <v>4575</v>
      </c>
      <c r="I79" s="35"/>
      <c r="J79" s="44">
        <f>H79*0.16</f>
        <v>732</v>
      </c>
      <c r="K79" s="62"/>
      <c r="L79" s="62"/>
      <c r="M79" s="40">
        <f>J79+K79+L79</f>
        <v>732</v>
      </c>
      <c r="N79" s="42"/>
      <c r="O79" s="42"/>
      <c r="P79" s="42"/>
      <c r="Q79" s="40"/>
      <c r="R79" s="40"/>
      <c r="S79" s="57">
        <v>1</v>
      </c>
      <c r="T79" s="19">
        <f>M79+Q79</f>
        <v>732</v>
      </c>
      <c r="U79" s="58">
        <v>45078</v>
      </c>
      <c r="V79" s="59">
        <v>45139</v>
      </c>
      <c r="W79" s="60">
        <f>DATEDIF(U79,V79,"M")+1</f>
        <v>3</v>
      </c>
    </row>
    <row r="80" ht="18.75" customHeight="1" spans="1:23">
      <c r="A80" s="13">
        <v>75</v>
      </c>
      <c r="B80" s="23"/>
      <c r="C80" s="21" t="s">
        <v>267</v>
      </c>
      <c r="D80" s="21" t="s">
        <v>31</v>
      </c>
      <c r="E80" s="27" t="s">
        <v>268</v>
      </c>
      <c r="F80" s="22" t="s">
        <v>269</v>
      </c>
      <c r="G80" s="18" t="s">
        <v>40</v>
      </c>
      <c r="H80" s="29">
        <v>4575</v>
      </c>
      <c r="I80" s="35"/>
      <c r="J80" s="44">
        <f>H80*0.16</f>
        <v>732</v>
      </c>
      <c r="K80" s="62"/>
      <c r="L80" s="62"/>
      <c r="M80" s="40">
        <f>J80+K80+L80</f>
        <v>732</v>
      </c>
      <c r="N80" s="42"/>
      <c r="O80" s="42"/>
      <c r="P80" s="42"/>
      <c r="Q80" s="40"/>
      <c r="R80" s="40"/>
      <c r="S80" s="57">
        <v>1</v>
      </c>
      <c r="T80" s="19">
        <f>M80+Q80</f>
        <v>732</v>
      </c>
      <c r="U80" s="58">
        <v>45108</v>
      </c>
      <c r="V80" s="59">
        <v>45139</v>
      </c>
      <c r="W80" s="60">
        <f>DATEDIF(U80,V80,"M")+1</f>
        <v>2</v>
      </c>
    </row>
    <row r="81" ht="18.75" customHeight="1" spans="1:23">
      <c r="A81" s="13">
        <v>76</v>
      </c>
      <c r="B81" s="21" t="s">
        <v>270</v>
      </c>
      <c r="C81" s="21" t="s">
        <v>271</v>
      </c>
      <c r="D81" s="21" t="s">
        <v>31</v>
      </c>
      <c r="E81" s="27" t="s">
        <v>272</v>
      </c>
      <c r="F81" s="22" t="s">
        <v>273</v>
      </c>
      <c r="G81" s="18" t="s">
        <v>40</v>
      </c>
      <c r="H81" s="29">
        <v>4575</v>
      </c>
      <c r="I81" s="35"/>
      <c r="J81" s="44">
        <f>H81*0.16</f>
        <v>732</v>
      </c>
      <c r="K81" s="62"/>
      <c r="L81" s="62"/>
      <c r="M81" s="40">
        <f>J81+K81+L81</f>
        <v>732</v>
      </c>
      <c r="N81" s="42"/>
      <c r="O81" s="42"/>
      <c r="P81" s="42"/>
      <c r="Q81" s="40"/>
      <c r="R81" s="40"/>
      <c r="S81" s="57">
        <v>1</v>
      </c>
      <c r="T81" s="19">
        <f>M81+Q81</f>
        <v>732</v>
      </c>
      <c r="U81" s="58">
        <v>44713</v>
      </c>
      <c r="V81" s="59">
        <v>45139</v>
      </c>
      <c r="W81" s="60">
        <f>DATEDIF(U81,V81,"M")+1</f>
        <v>15</v>
      </c>
    </row>
    <row r="82" ht="18.75" customHeight="1" spans="1:23">
      <c r="A82" s="13">
        <v>77</v>
      </c>
      <c r="B82" s="21"/>
      <c r="C82" s="14" t="s">
        <v>274</v>
      </c>
      <c r="D82" s="21" t="s">
        <v>37</v>
      </c>
      <c r="E82" s="27" t="s">
        <v>275</v>
      </c>
      <c r="F82" s="22" t="s">
        <v>276</v>
      </c>
      <c r="G82" s="18" t="s">
        <v>40</v>
      </c>
      <c r="H82" s="19">
        <v>4575</v>
      </c>
      <c r="I82" s="46"/>
      <c r="J82" s="44">
        <f>H82*0.16</f>
        <v>732</v>
      </c>
      <c r="K82" s="62"/>
      <c r="L82" s="62"/>
      <c r="M82" s="40">
        <f>J82+K82+L82</f>
        <v>732</v>
      </c>
      <c r="N82" s="42"/>
      <c r="O82" s="42"/>
      <c r="P82" s="42"/>
      <c r="Q82" s="40"/>
      <c r="R82" s="40"/>
      <c r="S82" s="57">
        <v>1</v>
      </c>
      <c r="T82" s="19">
        <f>M82+Q82</f>
        <v>732</v>
      </c>
      <c r="U82" s="58">
        <v>44805</v>
      </c>
      <c r="V82" s="59">
        <v>45139</v>
      </c>
      <c r="W82" s="60">
        <f>DATEDIF(U82,V82,"M")+1</f>
        <v>12</v>
      </c>
    </row>
    <row r="83" ht="18.75" customHeight="1" spans="1:23">
      <c r="A83" s="13">
        <v>78</v>
      </c>
      <c r="B83" s="21"/>
      <c r="C83" s="21" t="s">
        <v>277</v>
      </c>
      <c r="D83" s="21" t="s">
        <v>31</v>
      </c>
      <c r="E83" s="27" t="s">
        <v>278</v>
      </c>
      <c r="F83" s="22" t="s">
        <v>279</v>
      </c>
      <c r="G83" s="18" t="s">
        <v>40</v>
      </c>
      <c r="H83" s="29">
        <v>4575</v>
      </c>
      <c r="I83" s="35"/>
      <c r="J83" s="44">
        <f>H83*0.16</f>
        <v>732</v>
      </c>
      <c r="K83" s="62"/>
      <c r="L83" s="62"/>
      <c r="M83" s="40">
        <f>J83+K83+L83</f>
        <v>732</v>
      </c>
      <c r="N83" s="42"/>
      <c r="O83" s="42"/>
      <c r="P83" s="42"/>
      <c r="Q83" s="40"/>
      <c r="R83" s="40"/>
      <c r="S83" s="57">
        <v>1</v>
      </c>
      <c r="T83" s="19">
        <f>M83+Q83</f>
        <v>732</v>
      </c>
      <c r="U83" s="58">
        <v>44958</v>
      </c>
      <c r="V83" s="59">
        <v>45139</v>
      </c>
      <c r="W83" s="60">
        <f>DATEDIF(U83,V83,"M")+1</f>
        <v>7</v>
      </c>
    </row>
    <row r="84" ht="18.75" customHeight="1" spans="1:23">
      <c r="A84" s="13">
        <v>79</v>
      </c>
      <c r="B84" s="23" t="s">
        <v>280</v>
      </c>
      <c r="C84" s="21" t="s">
        <v>281</v>
      </c>
      <c r="D84" s="21" t="s">
        <v>31</v>
      </c>
      <c r="E84" s="27" t="s">
        <v>282</v>
      </c>
      <c r="F84" s="22" t="s">
        <v>283</v>
      </c>
      <c r="G84" s="18" t="s">
        <v>40</v>
      </c>
      <c r="H84" s="29">
        <v>4575</v>
      </c>
      <c r="I84" s="62"/>
      <c r="J84" s="44">
        <f>H84*0.16</f>
        <v>732</v>
      </c>
      <c r="K84" s="42"/>
      <c r="L84" s="42"/>
      <c r="M84" s="40">
        <f>J84+K84+L84</f>
        <v>732</v>
      </c>
      <c r="N84" s="42"/>
      <c r="O84" s="42"/>
      <c r="P84" s="42"/>
      <c r="Q84" s="40"/>
      <c r="R84" s="40"/>
      <c r="S84" s="57">
        <v>1</v>
      </c>
      <c r="T84" s="19">
        <f>M84+Q84</f>
        <v>732</v>
      </c>
      <c r="U84" s="58">
        <v>44562</v>
      </c>
      <c r="V84" s="59">
        <v>45139</v>
      </c>
      <c r="W84" s="60">
        <f>DATEDIF(U84,V84,"M")+1</f>
        <v>20</v>
      </c>
    </row>
    <row r="85" ht="18.75" customHeight="1" spans="1:23">
      <c r="A85" s="13">
        <v>80</v>
      </c>
      <c r="B85" s="23"/>
      <c r="C85" s="21" t="s">
        <v>284</v>
      </c>
      <c r="D85" s="21" t="s">
        <v>31</v>
      </c>
      <c r="E85" s="27" t="s">
        <v>285</v>
      </c>
      <c r="F85" s="22" t="s">
        <v>286</v>
      </c>
      <c r="G85" s="18" t="s">
        <v>40</v>
      </c>
      <c r="H85" s="29">
        <v>4575</v>
      </c>
      <c r="I85" s="62"/>
      <c r="J85" s="44">
        <f>H85*0.16</f>
        <v>732</v>
      </c>
      <c r="K85" s="42"/>
      <c r="L85" s="42"/>
      <c r="M85" s="40">
        <f>J85+K85+L85</f>
        <v>732</v>
      </c>
      <c r="N85" s="42"/>
      <c r="O85" s="42"/>
      <c r="P85" s="42"/>
      <c r="Q85" s="40"/>
      <c r="R85" s="40"/>
      <c r="S85" s="57">
        <v>1</v>
      </c>
      <c r="T85" s="19">
        <f>M85+Q85</f>
        <v>732</v>
      </c>
      <c r="U85" s="58">
        <v>45047</v>
      </c>
      <c r="V85" s="59">
        <v>45139</v>
      </c>
      <c r="W85" s="60">
        <f>DATEDIF(U85,V85,"M")+1</f>
        <v>4</v>
      </c>
    </row>
    <row r="86" ht="18.75" customHeight="1" spans="1:23">
      <c r="A86" s="13">
        <v>81</v>
      </c>
      <c r="B86" s="23"/>
      <c r="C86" s="15" t="s">
        <v>287</v>
      </c>
      <c r="D86" s="15" t="s">
        <v>31</v>
      </c>
      <c r="E86" s="16" t="s">
        <v>288</v>
      </c>
      <c r="F86" s="16" t="s">
        <v>289</v>
      </c>
      <c r="G86" s="18" t="s">
        <v>34</v>
      </c>
      <c r="H86" s="19">
        <v>4575</v>
      </c>
      <c r="I86" s="19">
        <v>7089</v>
      </c>
      <c r="J86" s="19">
        <f>H86*0.16</f>
        <v>732</v>
      </c>
      <c r="K86" s="19">
        <f t="shared" ref="K86:K90" si="13">I86*0.09</f>
        <v>638.01</v>
      </c>
      <c r="L86" s="19">
        <f t="shared" ref="L86:L90" si="14">ROUND(H86*0.005,2)</f>
        <v>22.88</v>
      </c>
      <c r="M86" s="40">
        <f>J86+K86+L86</f>
        <v>1392.89</v>
      </c>
      <c r="N86" s="19">
        <f t="shared" ref="N86:N90" si="15">H86*0.08</f>
        <v>366</v>
      </c>
      <c r="O86" s="19">
        <f t="shared" ref="O86:O90" si="16">I86*0.02</f>
        <v>141.78</v>
      </c>
      <c r="P86" s="19">
        <f t="shared" ref="P86:P90" si="17">L86</f>
        <v>22.88</v>
      </c>
      <c r="Q86" s="40">
        <f t="shared" ref="Q86:Q90" si="18">N86+O86+P86</f>
        <v>530.66</v>
      </c>
      <c r="R86" s="40"/>
      <c r="S86" s="57">
        <v>1</v>
      </c>
      <c r="T86" s="19">
        <f>M86+Q86</f>
        <v>1923.55</v>
      </c>
      <c r="U86" s="58">
        <v>44531</v>
      </c>
      <c r="V86" s="59">
        <v>45139</v>
      </c>
      <c r="W86" s="60">
        <f>DATEDIF(U86,V86,"M")+1</f>
        <v>21</v>
      </c>
    </row>
    <row r="87" ht="18.75" customHeight="1" spans="1:23">
      <c r="A87" s="13">
        <v>82</v>
      </c>
      <c r="B87" s="23"/>
      <c r="C87" s="15" t="s">
        <v>290</v>
      </c>
      <c r="D87" s="15" t="s">
        <v>31</v>
      </c>
      <c r="E87" s="16" t="s">
        <v>291</v>
      </c>
      <c r="F87" s="16" t="s">
        <v>292</v>
      </c>
      <c r="G87" s="18" t="s">
        <v>34</v>
      </c>
      <c r="H87" s="19">
        <v>4575</v>
      </c>
      <c r="I87" s="19">
        <v>7089</v>
      </c>
      <c r="J87" s="19">
        <f>H87*0.16</f>
        <v>732</v>
      </c>
      <c r="K87" s="19">
        <f>I87*0.09</f>
        <v>638.01</v>
      </c>
      <c r="L87" s="19">
        <f>ROUND(H87*0.005,2)</f>
        <v>22.88</v>
      </c>
      <c r="M87" s="40">
        <f>J87+K87+L87</f>
        <v>1392.89</v>
      </c>
      <c r="N87" s="19">
        <f>H87*0.08</f>
        <v>366</v>
      </c>
      <c r="O87" s="19">
        <f>I87*0.02</f>
        <v>141.78</v>
      </c>
      <c r="P87" s="19">
        <f>L87</f>
        <v>22.88</v>
      </c>
      <c r="Q87" s="40">
        <f>N87+O87+P87</f>
        <v>530.66</v>
      </c>
      <c r="R87" s="40"/>
      <c r="S87" s="57">
        <v>1</v>
      </c>
      <c r="T87" s="19">
        <f>M87+Q87</f>
        <v>1923.55</v>
      </c>
      <c r="U87" s="58">
        <v>44531</v>
      </c>
      <c r="V87" s="59">
        <v>45139</v>
      </c>
      <c r="W87" s="60">
        <f>DATEDIF(U87,V87,"M")+1</f>
        <v>21</v>
      </c>
    </row>
    <row r="88" ht="18.75" customHeight="1" spans="1:23">
      <c r="A88" s="13">
        <v>83</v>
      </c>
      <c r="B88" s="23"/>
      <c r="C88" s="15" t="s">
        <v>293</v>
      </c>
      <c r="D88" s="15" t="s">
        <v>31</v>
      </c>
      <c r="E88" s="16" t="s">
        <v>294</v>
      </c>
      <c r="F88" s="16" t="s">
        <v>295</v>
      </c>
      <c r="G88" s="18" t="s">
        <v>34</v>
      </c>
      <c r="H88" s="19">
        <v>4575</v>
      </c>
      <c r="I88" s="19">
        <v>7089</v>
      </c>
      <c r="J88" s="19">
        <f>H88*0.16</f>
        <v>732</v>
      </c>
      <c r="K88" s="19">
        <f>I88*0.09</f>
        <v>638.01</v>
      </c>
      <c r="L88" s="19">
        <f>ROUND(H88*0.005,2)</f>
        <v>22.88</v>
      </c>
      <c r="M88" s="40">
        <f>J88+K88+L88</f>
        <v>1392.89</v>
      </c>
      <c r="N88" s="19">
        <f>H88*0.08</f>
        <v>366</v>
      </c>
      <c r="O88" s="19">
        <f>I88*0.02</f>
        <v>141.78</v>
      </c>
      <c r="P88" s="19">
        <f>L88</f>
        <v>22.88</v>
      </c>
      <c r="Q88" s="40">
        <f>N88+O88+P88</f>
        <v>530.66</v>
      </c>
      <c r="R88" s="40"/>
      <c r="S88" s="57">
        <v>1</v>
      </c>
      <c r="T88" s="19">
        <f>M88+Q88</f>
        <v>1923.55</v>
      </c>
      <c r="U88" s="58">
        <v>45108</v>
      </c>
      <c r="V88" s="59">
        <v>45139</v>
      </c>
      <c r="W88" s="60">
        <f>DATEDIF(U88,V88,"M")+1</f>
        <v>2</v>
      </c>
    </row>
    <row r="89" ht="18.75" customHeight="1" spans="1:23">
      <c r="A89" s="13">
        <v>84</v>
      </c>
      <c r="B89" s="23"/>
      <c r="C89" s="15" t="s">
        <v>296</v>
      </c>
      <c r="D89" s="15" t="s">
        <v>37</v>
      </c>
      <c r="E89" s="16" t="s">
        <v>297</v>
      </c>
      <c r="F89" s="16" t="s">
        <v>298</v>
      </c>
      <c r="G89" s="18" t="s">
        <v>34</v>
      </c>
      <c r="H89" s="19">
        <v>4575</v>
      </c>
      <c r="I89" s="19">
        <v>7089</v>
      </c>
      <c r="J89" s="19">
        <f>H89*0.16</f>
        <v>732</v>
      </c>
      <c r="K89" s="19">
        <f>I89*0.09</f>
        <v>638.01</v>
      </c>
      <c r="L89" s="19">
        <f>ROUND(H89*0.005,2)</f>
        <v>22.88</v>
      </c>
      <c r="M89" s="40">
        <f>J89+K89+L89</f>
        <v>1392.89</v>
      </c>
      <c r="N89" s="19">
        <f>H89*0.08</f>
        <v>366</v>
      </c>
      <c r="O89" s="19">
        <f>I89*0.02</f>
        <v>141.78</v>
      </c>
      <c r="P89" s="19">
        <f>L89</f>
        <v>22.88</v>
      </c>
      <c r="Q89" s="40">
        <f>N89+O89+P89</f>
        <v>530.66</v>
      </c>
      <c r="R89" s="40"/>
      <c r="S89" s="57">
        <v>1</v>
      </c>
      <c r="T89" s="19">
        <f>M89+Q89</f>
        <v>1923.55</v>
      </c>
      <c r="U89" s="58">
        <v>45108</v>
      </c>
      <c r="V89" s="59">
        <v>45139</v>
      </c>
      <c r="W89" s="60">
        <f>DATEDIF(U89,V89,"M")+1</f>
        <v>2</v>
      </c>
    </row>
    <row r="90" ht="18.75" customHeight="1" spans="1:23">
      <c r="A90" s="13">
        <v>85</v>
      </c>
      <c r="B90" s="23"/>
      <c r="C90" s="15" t="s">
        <v>299</v>
      </c>
      <c r="D90" s="15" t="s">
        <v>31</v>
      </c>
      <c r="E90" s="16" t="s">
        <v>300</v>
      </c>
      <c r="F90" s="16" t="s">
        <v>301</v>
      </c>
      <c r="G90" s="18" t="s">
        <v>34</v>
      </c>
      <c r="H90" s="19">
        <v>4575</v>
      </c>
      <c r="I90" s="19">
        <v>7089</v>
      </c>
      <c r="J90" s="19">
        <f>H90*0.16</f>
        <v>732</v>
      </c>
      <c r="K90" s="19">
        <f>I90*0.09</f>
        <v>638.01</v>
      </c>
      <c r="L90" s="19">
        <f>ROUND(H90*0.005,2)</f>
        <v>22.88</v>
      </c>
      <c r="M90" s="40">
        <f>J90+K90+L90</f>
        <v>1392.89</v>
      </c>
      <c r="N90" s="19">
        <f>H90*0.08</f>
        <v>366</v>
      </c>
      <c r="O90" s="19">
        <f>I90*0.02</f>
        <v>141.78</v>
      </c>
      <c r="P90" s="19">
        <f>L90</f>
        <v>22.88</v>
      </c>
      <c r="Q90" s="40">
        <f>N90+O90+P90</f>
        <v>530.66</v>
      </c>
      <c r="R90" s="40"/>
      <c r="S90" s="57">
        <v>1</v>
      </c>
      <c r="T90" s="19">
        <f>M90+Q90</f>
        <v>1923.55</v>
      </c>
      <c r="U90" s="58">
        <v>45139</v>
      </c>
      <c r="V90" s="59">
        <v>45139</v>
      </c>
      <c r="W90" s="60">
        <f>DATEDIF(U90,V90,"M")+1</f>
        <v>1</v>
      </c>
    </row>
    <row r="91" ht="18.75" customHeight="1" spans="1:23">
      <c r="A91" s="13">
        <v>86</v>
      </c>
      <c r="B91" s="20" t="s">
        <v>302</v>
      </c>
      <c r="C91" s="21" t="s">
        <v>303</v>
      </c>
      <c r="D91" s="24" t="s">
        <v>31</v>
      </c>
      <c r="E91" s="27" t="s">
        <v>304</v>
      </c>
      <c r="F91" s="22" t="s">
        <v>305</v>
      </c>
      <c r="G91" s="18" t="s">
        <v>40</v>
      </c>
      <c r="H91" s="25">
        <v>4575</v>
      </c>
      <c r="I91" s="43"/>
      <c r="J91" s="44">
        <f>H91*0.16</f>
        <v>732</v>
      </c>
      <c r="K91" s="42"/>
      <c r="L91" s="42"/>
      <c r="M91" s="40">
        <f>J91+K91+L91</f>
        <v>732</v>
      </c>
      <c r="N91" s="42"/>
      <c r="O91" s="42"/>
      <c r="P91" s="42"/>
      <c r="Q91" s="40"/>
      <c r="R91" s="40"/>
      <c r="S91" s="57">
        <v>1</v>
      </c>
      <c r="T91" s="19">
        <f>M91+Q91</f>
        <v>732</v>
      </c>
      <c r="U91" s="58">
        <v>44409</v>
      </c>
      <c r="V91" s="59">
        <v>45139</v>
      </c>
      <c r="W91" s="60">
        <f>DATEDIF(U91,V91,"M")+1</f>
        <v>25</v>
      </c>
    </row>
    <row r="92" ht="18.75" customHeight="1" spans="1:23">
      <c r="A92" s="13">
        <v>87</v>
      </c>
      <c r="B92" s="23"/>
      <c r="C92" s="21" t="s">
        <v>306</v>
      </c>
      <c r="D92" s="21" t="s">
        <v>37</v>
      </c>
      <c r="E92" s="27" t="s">
        <v>307</v>
      </c>
      <c r="F92" s="22" t="s">
        <v>308</v>
      </c>
      <c r="G92" s="18" t="s">
        <v>40</v>
      </c>
      <c r="H92" s="25">
        <v>4575</v>
      </c>
      <c r="I92" s="46"/>
      <c r="J92" s="44">
        <f>H92*0.16</f>
        <v>732</v>
      </c>
      <c r="K92" s="42"/>
      <c r="L92" s="42"/>
      <c r="M92" s="40">
        <f>J92+K92+L92</f>
        <v>732</v>
      </c>
      <c r="N92" s="42"/>
      <c r="O92" s="42"/>
      <c r="P92" s="42"/>
      <c r="Q92" s="40"/>
      <c r="R92" s="40"/>
      <c r="S92" s="57">
        <v>1</v>
      </c>
      <c r="T92" s="19">
        <f>M92+Q92</f>
        <v>732</v>
      </c>
      <c r="U92" s="58">
        <v>44440</v>
      </c>
      <c r="V92" s="59">
        <v>45139</v>
      </c>
      <c r="W92" s="60">
        <f>DATEDIF(U92,V92,"M")+1</f>
        <v>24</v>
      </c>
    </row>
    <row r="93" ht="18.75" customHeight="1" spans="1:23">
      <c r="A93" s="13">
        <v>88</v>
      </c>
      <c r="B93" s="23"/>
      <c r="C93" s="21" t="s">
        <v>309</v>
      </c>
      <c r="D93" s="21" t="s">
        <v>37</v>
      </c>
      <c r="E93" s="27" t="s">
        <v>310</v>
      </c>
      <c r="F93" s="22" t="s">
        <v>311</v>
      </c>
      <c r="G93" s="18" t="s">
        <v>40</v>
      </c>
      <c r="H93" s="25">
        <v>4575</v>
      </c>
      <c r="I93" s="46"/>
      <c r="J93" s="44">
        <f>H93*0.16</f>
        <v>732</v>
      </c>
      <c r="K93" s="42"/>
      <c r="L93" s="42"/>
      <c r="M93" s="40">
        <f>J93+K93+L93</f>
        <v>732</v>
      </c>
      <c r="N93" s="42"/>
      <c r="O93" s="42"/>
      <c r="P93" s="42"/>
      <c r="Q93" s="40"/>
      <c r="R93" s="40"/>
      <c r="S93" s="57">
        <v>1</v>
      </c>
      <c r="T93" s="19">
        <f>M93+Q93</f>
        <v>732</v>
      </c>
      <c r="U93" s="58">
        <v>44440</v>
      </c>
      <c r="V93" s="59">
        <v>45139</v>
      </c>
      <c r="W93" s="60">
        <f>DATEDIF(U93,V93,"M")+1</f>
        <v>24</v>
      </c>
    </row>
    <row r="94" ht="18.75" customHeight="1" spans="1:23">
      <c r="A94" s="13">
        <v>89</v>
      </c>
      <c r="B94" s="23"/>
      <c r="C94" s="21" t="s">
        <v>312</v>
      </c>
      <c r="D94" s="21" t="s">
        <v>37</v>
      </c>
      <c r="E94" s="27" t="s">
        <v>313</v>
      </c>
      <c r="F94" s="22" t="s">
        <v>314</v>
      </c>
      <c r="G94" s="18" t="s">
        <v>40</v>
      </c>
      <c r="H94" s="19">
        <v>4575</v>
      </c>
      <c r="I94" s="62"/>
      <c r="J94" s="44">
        <f>H94*0.16</f>
        <v>732</v>
      </c>
      <c r="K94" s="42"/>
      <c r="L94" s="42"/>
      <c r="M94" s="40">
        <f>J94+K94+L94</f>
        <v>732</v>
      </c>
      <c r="N94" s="42"/>
      <c r="O94" s="42"/>
      <c r="P94" s="42"/>
      <c r="Q94" s="40"/>
      <c r="R94" s="40"/>
      <c r="S94" s="57">
        <v>1</v>
      </c>
      <c r="T94" s="19">
        <f>M94+Q94</f>
        <v>732</v>
      </c>
      <c r="U94" s="58">
        <v>44501</v>
      </c>
      <c r="V94" s="59">
        <v>45139</v>
      </c>
      <c r="W94" s="60">
        <f>DATEDIF(U94,V94,"M")+1</f>
        <v>22</v>
      </c>
    </row>
    <row r="95" ht="18.75" customHeight="1" spans="1:23">
      <c r="A95" s="13">
        <v>90</v>
      </c>
      <c r="B95" s="23"/>
      <c r="C95" s="21" t="s">
        <v>315</v>
      </c>
      <c r="D95" s="21" t="s">
        <v>37</v>
      </c>
      <c r="E95" s="27" t="s">
        <v>316</v>
      </c>
      <c r="F95" s="22" t="s">
        <v>317</v>
      </c>
      <c r="G95" s="18" t="s">
        <v>40</v>
      </c>
      <c r="H95" s="25">
        <v>4575</v>
      </c>
      <c r="I95" s="62"/>
      <c r="J95" s="44">
        <f>H95*0.16</f>
        <v>732</v>
      </c>
      <c r="K95" s="42"/>
      <c r="L95" s="42"/>
      <c r="M95" s="40">
        <f>J95+K95+L95</f>
        <v>732</v>
      </c>
      <c r="N95" s="42"/>
      <c r="O95" s="42"/>
      <c r="P95" s="42"/>
      <c r="Q95" s="40"/>
      <c r="R95" s="40"/>
      <c r="S95" s="57">
        <v>1</v>
      </c>
      <c r="T95" s="19">
        <f>M95+Q95</f>
        <v>732</v>
      </c>
      <c r="U95" s="58">
        <v>44501</v>
      </c>
      <c r="V95" s="59">
        <v>45139</v>
      </c>
      <c r="W95" s="60">
        <f>DATEDIF(U95,V95,"M")+1</f>
        <v>22</v>
      </c>
    </row>
    <row r="96" ht="18.75" customHeight="1" spans="1:23">
      <c r="A96" s="13">
        <v>91</v>
      </c>
      <c r="B96" s="23"/>
      <c r="C96" s="21" t="s">
        <v>318</v>
      </c>
      <c r="D96" s="21" t="s">
        <v>37</v>
      </c>
      <c r="E96" s="27" t="s">
        <v>319</v>
      </c>
      <c r="F96" s="22" t="s">
        <v>320</v>
      </c>
      <c r="G96" s="18" t="s">
        <v>40</v>
      </c>
      <c r="H96" s="25">
        <v>4575</v>
      </c>
      <c r="I96" s="62"/>
      <c r="J96" s="44">
        <f>H96*0.16</f>
        <v>732</v>
      </c>
      <c r="K96" s="42"/>
      <c r="L96" s="42"/>
      <c r="M96" s="40">
        <f>J96+K96+L96</f>
        <v>732</v>
      </c>
      <c r="N96" s="42"/>
      <c r="O96" s="42"/>
      <c r="P96" s="42"/>
      <c r="Q96" s="40"/>
      <c r="R96" s="40"/>
      <c r="S96" s="57">
        <v>1</v>
      </c>
      <c r="T96" s="19">
        <f>M96+Q96</f>
        <v>732</v>
      </c>
      <c r="U96" s="58">
        <v>44531</v>
      </c>
      <c r="V96" s="59">
        <v>45139</v>
      </c>
      <c r="W96" s="60">
        <f>DATEDIF(U96,V96,"M")+1</f>
        <v>21</v>
      </c>
    </row>
    <row r="97" ht="18.75" customHeight="1" spans="1:23">
      <c r="A97" s="13">
        <v>92</v>
      </c>
      <c r="B97" s="23"/>
      <c r="C97" s="21" t="s">
        <v>321</v>
      </c>
      <c r="D97" s="21" t="s">
        <v>37</v>
      </c>
      <c r="E97" s="27" t="s">
        <v>322</v>
      </c>
      <c r="F97" s="22" t="s">
        <v>323</v>
      </c>
      <c r="G97" s="18" t="s">
        <v>40</v>
      </c>
      <c r="H97" s="25">
        <v>4575</v>
      </c>
      <c r="I97" s="62"/>
      <c r="J97" s="44">
        <f>H97*0.16</f>
        <v>732</v>
      </c>
      <c r="K97" s="42"/>
      <c r="L97" s="42"/>
      <c r="M97" s="40">
        <f>J97+K97+L97</f>
        <v>732</v>
      </c>
      <c r="N97" s="42"/>
      <c r="O97" s="42"/>
      <c r="P97" s="42"/>
      <c r="Q97" s="40"/>
      <c r="R97" s="40"/>
      <c r="S97" s="57">
        <v>1</v>
      </c>
      <c r="T97" s="19">
        <f>M97+Q97</f>
        <v>732</v>
      </c>
      <c r="U97" s="58">
        <v>44562</v>
      </c>
      <c r="V97" s="59">
        <v>45139</v>
      </c>
      <c r="W97" s="60">
        <f>DATEDIF(U97,V97,"M")+1</f>
        <v>20</v>
      </c>
    </row>
    <row r="98" ht="18.75" customHeight="1" spans="1:23">
      <c r="A98" s="13">
        <v>93</v>
      </c>
      <c r="B98" s="23"/>
      <c r="C98" s="21" t="s">
        <v>324</v>
      </c>
      <c r="D98" s="24" t="s">
        <v>37</v>
      </c>
      <c r="E98" s="27" t="s">
        <v>325</v>
      </c>
      <c r="F98" s="22" t="s">
        <v>326</v>
      </c>
      <c r="G98" s="18" t="s">
        <v>40</v>
      </c>
      <c r="H98" s="25">
        <v>4575</v>
      </c>
      <c r="I98" s="43"/>
      <c r="J98" s="44">
        <f>H98*0.16</f>
        <v>732</v>
      </c>
      <c r="K98" s="42"/>
      <c r="L98" s="42"/>
      <c r="M98" s="40">
        <f>J98+K98+L98</f>
        <v>732</v>
      </c>
      <c r="N98" s="42"/>
      <c r="O98" s="42"/>
      <c r="P98" s="42"/>
      <c r="Q98" s="40"/>
      <c r="R98" s="40"/>
      <c r="S98" s="57">
        <v>1</v>
      </c>
      <c r="T98" s="19">
        <f>M98+Q98</f>
        <v>732</v>
      </c>
      <c r="U98" s="58">
        <v>44409</v>
      </c>
      <c r="V98" s="59">
        <v>45139</v>
      </c>
      <c r="W98" s="60">
        <f>DATEDIF(U98,V98,"M")+1</f>
        <v>25</v>
      </c>
    </row>
    <row r="99" ht="18.75" customHeight="1" spans="1:23">
      <c r="A99" s="13">
        <v>94</v>
      </c>
      <c r="B99" s="23"/>
      <c r="C99" s="21" t="s">
        <v>327</v>
      </c>
      <c r="D99" s="24" t="s">
        <v>31</v>
      </c>
      <c r="E99" s="27" t="s">
        <v>328</v>
      </c>
      <c r="F99" s="22" t="s">
        <v>329</v>
      </c>
      <c r="G99" s="18" t="s">
        <v>40</v>
      </c>
      <c r="H99" s="25">
        <v>4575</v>
      </c>
      <c r="I99" s="43"/>
      <c r="J99" s="44">
        <f>H99*0.16</f>
        <v>732</v>
      </c>
      <c r="K99" s="42"/>
      <c r="L99" s="42"/>
      <c r="M99" s="40">
        <f>J99+K99+L99</f>
        <v>732</v>
      </c>
      <c r="N99" s="42"/>
      <c r="O99" s="42"/>
      <c r="P99" s="42"/>
      <c r="Q99" s="40"/>
      <c r="R99" s="40"/>
      <c r="S99" s="57">
        <v>1</v>
      </c>
      <c r="T99" s="19">
        <f>M99+Q99</f>
        <v>732</v>
      </c>
      <c r="U99" s="58">
        <v>44835</v>
      </c>
      <c r="V99" s="59">
        <v>45139</v>
      </c>
      <c r="W99" s="60">
        <f>DATEDIF(U99,V99,"M")+1</f>
        <v>11</v>
      </c>
    </row>
    <row r="100" ht="18.75" customHeight="1" spans="1:23">
      <c r="A100" s="13">
        <v>95</v>
      </c>
      <c r="B100" s="23"/>
      <c r="C100" s="21" t="s">
        <v>330</v>
      </c>
      <c r="D100" s="24" t="s">
        <v>31</v>
      </c>
      <c r="E100" s="27" t="s">
        <v>331</v>
      </c>
      <c r="F100" s="22" t="s">
        <v>332</v>
      </c>
      <c r="G100" s="18" t="s">
        <v>40</v>
      </c>
      <c r="H100" s="19">
        <v>4575</v>
      </c>
      <c r="I100" s="46"/>
      <c r="J100" s="44">
        <f>H100*0.16</f>
        <v>732</v>
      </c>
      <c r="K100" s="42"/>
      <c r="L100" s="42"/>
      <c r="M100" s="40">
        <f>J100+K100+L100</f>
        <v>732</v>
      </c>
      <c r="N100" s="42"/>
      <c r="O100" s="42"/>
      <c r="P100" s="42"/>
      <c r="Q100" s="40"/>
      <c r="R100" s="40"/>
      <c r="S100" s="57">
        <v>1</v>
      </c>
      <c r="T100" s="19">
        <f>M100+Q100</f>
        <v>732</v>
      </c>
      <c r="U100" s="58">
        <v>44958</v>
      </c>
      <c r="V100" s="59">
        <v>45139</v>
      </c>
      <c r="W100" s="60">
        <f>DATEDIF(U100,V100,"M")+1</f>
        <v>7</v>
      </c>
    </row>
    <row r="101" ht="18.75" customHeight="1" spans="1:23">
      <c r="A101" s="13">
        <v>96</v>
      </c>
      <c r="B101" s="23"/>
      <c r="C101" s="21" t="s">
        <v>333</v>
      </c>
      <c r="D101" s="21" t="s">
        <v>31</v>
      </c>
      <c r="E101" s="27" t="s">
        <v>334</v>
      </c>
      <c r="F101" s="22" t="s">
        <v>335</v>
      </c>
      <c r="G101" s="18" t="s">
        <v>40</v>
      </c>
      <c r="H101" s="25">
        <v>6000</v>
      </c>
      <c r="I101" s="46"/>
      <c r="J101" s="44">
        <f>H101*0.16</f>
        <v>960</v>
      </c>
      <c r="K101" s="42"/>
      <c r="L101" s="42"/>
      <c r="M101" s="40">
        <f>J101+K101+L101</f>
        <v>960</v>
      </c>
      <c r="N101" s="42"/>
      <c r="O101" s="42"/>
      <c r="P101" s="42"/>
      <c r="Q101" s="40"/>
      <c r="R101" s="40"/>
      <c r="S101" s="57">
        <v>1</v>
      </c>
      <c r="T101" s="19">
        <f>M101+Q101</f>
        <v>960</v>
      </c>
      <c r="U101" s="58">
        <v>44986</v>
      </c>
      <c r="V101" s="59">
        <v>45139</v>
      </c>
      <c r="W101" s="60">
        <f>DATEDIF(U101,V101,"M")+1</f>
        <v>6</v>
      </c>
    </row>
    <row r="102" ht="18.75" customHeight="1" spans="1:23">
      <c r="A102" s="13">
        <v>97</v>
      </c>
      <c r="B102" s="23"/>
      <c r="C102" s="21" t="s">
        <v>336</v>
      </c>
      <c r="D102" s="21" t="s">
        <v>37</v>
      </c>
      <c r="E102" s="27" t="s">
        <v>337</v>
      </c>
      <c r="F102" s="16" t="s">
        <v>338</v>
      </c>
      <c r="G102" s="18" t="s">
        <v>40</v>
      </c>
      <c r="H102" s="25">
        <v>4575</v>
      </c>
      <c r="I102" s="43"/>
      <c r="J102" s="44">
        <f>H102*0.16</f>
        <v>732</v>
      </c>
      <c r="K102" s="42"/>
      <c r="L102" s="42"/>
      <c r="M102" s="40">
        <f>J102+K102+L102</f>
        <v>732</v>
      </c>
      <c r="N102" s="42"/>
      <c r="O102" s="42"/>
      <c r="P102" s="42"/>
      <c r="Q102" s="40"/>
      <c r="R102" s="40"/>
      <c r="S102" s="57">
        <v>1</v>
      </c>
      <c r="T102" s="19">
        <f>M102+Q102</f>
        <v>732</v>
      </c>
      <c r="U102" s="58">
        <v>45017</v>
      </c>
      <c r="V102" s="59">
        <v>45139</v>
      </c>
      <c r="W102" s="60">
        <f>DATEDIF(U102,V102,"M")+1</f>
        <v>5</v>
      </c>
    </row>
    <row r="103" ht="18.75" customHeight="1" spans="1:23">
      <c r="A103" s="13">
        <v>98</v>
      </c>
      <c r="B103" s="23"/>
      <c r="C103" s="21" t="s">
        <v>339</v>
      </c>
      <c r="D103" s="21" t="s">
        <v>37</v>
      </c>
      <c r="E103" s="27" t="s">
        <v>340</v>
      </c>
      <c r="F103" s="16" t="s">
        <v>341</v>
      </c>
      <c r="G103" s="18" t="s">
        <v>40</v>
      </c>
      <c r="H103" s="25">
        <v>4575</v>
      </c>
      <c r="I103" s="43"/>
      <c r="J103" s="44">
        <f>H103*0.16</f>
        <v>732</v>
      </c>
      <c r="K103" s="42"/>
      <c r="L103" s="42"/>
      <c r="M103" s="40">
        <f>J103+K103+L103</f>
        <v>732</v>
      </c>
      <c r="N103" s="42"/>
      <c r="O103" s="42"/>
      <c r="P103" s="42"/>
      <c r="Q103" s="40"/>
      <c r="R103" s="40"/>
      <c r="S103" s="57">
        <v>1</v>
      </c>
      <c r="T103" s="19">
        <f>M103+Q103</f>
        <v>732</v>
      </c>
      <c r="U103" s="58">
        <v>45017</v>
      </c>
      <c r="V103" s="59">
        <v>45139</v>
      </c>
      <c r="W103" s="60">
        <f>DATEDIF(U103,V103,"M")+1</f>
        <v>5</v>
      </c>
    </row>
    <row r="104" ht="18.75" customHeight="1" spans="1:23">
      <c r="A104" s="13">
        <v>99</v>
      </c>
      <c r="B104" s="23"/>
      <c r="C104" s="21" t="s">
        <v>342</v>
      </c>
      <c r="D104" s="21" t="s">
        <v>31</v>
      </c>
      <c r="E104" s="27" t="s">
        <v>343</v>
      </c>
      <c r="F104" s="16" t="s">
        <v>344</v>
      </c>
      <c r="G104" s="18" t="s">
        <v>40</v>
      </c>
      <c r="H104" s="25">
        <v>4575</v>
      </c>
      <c r="I104" s="43"/>
      <c r="J104" s="44">
        <f>H104*0.16</f>
        <v>732</v>
      </c>
      <c r="K104" s="42"/>
      <c r="L104" s="42"/>
      <c r="M104" s="40">
        <f>J104+K104+L104</f>
        <v>732</v>
      </c>
      <c r="N104" s="42"/>
      <c r="O104" s="42"/>
      <c r="P104" s="42"/>
      <c r="Q104" s="40"/>
      <c r="R104" s="40"/>
      <c r="S104" s="57">
        <v>1</v>
      </c>
      <c r="T104" s="19">
        <f>M104+Q104</f>
        <v>732</v>
      </c>
      <c r="U104" s="58">
        <v>45017</v>
      </c>
      <c r="V104" s="59">
        <v>45139</v>
      </c>
      <c r="W104" s="60">
        <f>DATEDIF(U104,V104,"M")+1</f>
        <v>5</v>
      </c>
    </row>
    <row r="105" ht="18.75" customHeight="1" spans="1:23">
      <c r="A105" s="13">
        <v>100</v>
      </c>
      <c r="B105" s="23"/>
      <c r="C105" s="21" t="s">
        <v>345</v>
      </c>
      <c r="D105" s="21" t="s">
        <v>31</v>
      </c>
      <c r="E105" s="27" t="s">
        <v>346</v>
      </c>
      <c r="F105" s="16" t="s">
        <v>347</v>
      </c>
      <c r="G105" s="18" t="s">
        <v>40</v>
      </c>
      <c r="H105" s="25">
        <v>4575</v>
      </c>
      <c r="I105" s="43"/>
      <c r="J105" s="44">
        <f>H105*0.16</f>
        <v>732</v>
      </c>
      <c r="K105" s="42"/>
      <c r="L105" s="42"/>
      <c r="M105" s="40">
        <f>J105+K105+L105</f>
        <v>732</v>
      </c>
      <c r="N105" s="42"/>
      <c r="O105" s="42"/>
      <c r="P105" s="42"/>
      <c r="Q105" s="40"/>
      <c r="R105" s="40"/>
      <c r="S105" s="57">
        <v>1</v>
      </c>
      <c r="T105" s="19">
        <f>M105+Q105</f>
        <v>732</v>
      </c>
      <c r="U105" s="58">
        <v>45017</v>
      </c>
      <c r="V105" s="59">
        <v>45139</v>
      </c>
      <c r="W105" s="60">
        <f>DATEDIF(U105,V105,"M")+1</f>
        <v>5</v>
      </c>
    </row>
    <row r="106" ht="18.75" customHeight="1" spans="1:23">
      <c r="A106" s="13">
        <v>101</v>
      </c>
      <c r="B106" s="23"/>
      <c r="C106" s="21" t="s">
        <v>348</v>
      </c>
      <c r="D106" s="21" t="s">
        <v>31</v>
      </c>
      <c r="E106" s="27" t="s">
        <v>349</v>
      </c>
      <c r="F106" s="16" t="s">
        <v>350</v>
      </c>
      <c r="G106" s="18" t="s">
        <v>40</v>
      </c>
      <c r="H106" s="25">
        <v>4575</v>
      </c>
      <c r="I106" s="43"/>
      <c r="J106" s="44">
        <f>H106*0.16</f>
        <v>732</v>
      </c>
      <c r="K106" s="42"/>
      <c r="L106" s="42"/>
      <c r="M106" s="40">
        <f>J106+K106+L106</f>
        <v>732</v>
      </c>
      <c r="N106" s="42"/>
      <c r="O106" s="42"/>
      <c r="P106" s="42"/>
      <c r="Q106" s="40"/>
      <c r="R106" s="40"/>
      <c r="S106" s="57">
        <v>1</v>
      </c>
      <c r="T106" s="19">
        <f>M106+Q106</f>
        <v>732</v>
      </c>
      <c r="U106" s="58">
        <v>45047</v>
      </c>
      <c r="V106" s="59">
        <v>45139</v>
      </c>
      <c r="W106" s="60">
        <f>DATEDIF(U106,V106,"M")+1</f>
        <v>4</v>
      </c>
    </row>
    <row r="107" ht="18.75" customHeight="1" spans="1:23">
      <c r="A107" s="13">
        <v>102</v>
      </c>
      <c r="B107" s="23"/>
      <c r="C107" s="21" t="s">
        <v>351</v>
      </c>
      <c r="D107" s="21" t="s">
        <v>31</v>
      </c>
      <c r="E107" s="27" t="s">
        <v>352</v>
      </c>
      <c r="F107" s="16" t="s">
        <v>353</v>
      </c>
      <c r="G107" s="18" t="s">
        <v>40</v>
      </c>
      <c r="H107" s="25">
        <v>4575</v>
      </c>
      <c r="I107" s="43"/>
      <c r="J107" s="44">
        <f>H107*0.16</f>
        <v>732</v>
      </c>
      <c r="K107" s="42"/>
      <c r="L107" s="42"/>
      <c r="M107" s="40">
        <f>J107+K107+L107</f>
        <v>732</v>
      </c>
      <c r="N107" s="42"/>
      <c r="O107" s="42"/>
      <c r="P107" s="42"/>
      <c r="Q107" s="40"/>
      <c r="R107" s="40"/>
      <c r="S107" s="57">
        <v>1</v>
      </c>
      <c r="T107" s="19">
        <f>M107+Q107</f>
        <v>732</v>
      </c>
      <c r="U107" s="58">
        <v>45047</v>
      </c>
      <c r="V107" s="59">
        <v>45139</v>
      </c>
      <c r="W107" s="60">
        <f>DATEDIF(U107,V107,"M")+1</f>
        <v>4</v>
      </c>
    </row>
    <row r="108" ht="18.75" customHeight="1" spans="1:23">
      <c r="A108" s="13">
        <v>103</v>
      </c>
      <c r="B108" s="23"/>
      <c r="C108" s="21" t="s">
        <v>354</v>
      </c>
      <c r="D108" s="21" t="s">
        <v>31</v>
      </c>
      <c r="E108" s="27" t="s">
        <v>355</v>
      </c>
      <c r="F108" s="16" t="s">
        <v>356</v>
      </c>
      <c r="G108" s="18" t="s">
        <v>40</v>
      </c>
      <c r="H108" s="25">
        <v>7089</v>
      </c>
      <c r="I108" s="43"/>
      <c r="J108" s="44">
        <f>H108*0.16</f>
        <v>1134.24</v>
      </c>
      <c r="K108" s="42"/>
      <c r="L108" s="42"/>
      <c r="M108" s="40">
        <f>J108+K108+L108</f>
        <v>1134.24</v>
      </c>
      <c r="N108" s="42"/>
      <c r="O108" s="42"/>
      <c r="P108" s="42"/>
      <c r="Q108" s="40"/>
      <c r="R108" s="40"/>
      <c r="S108" s="57">
        <v>1</v>
      </c>
      <c r="T108" s="19">
        <f>M108+Q108</f>
        <v>1134.24</v>
      </c>
      <c r="U108" s="58">
        <v>45047</v>
      </c>
      <c r="V108" s="59">
        <v>45139</v>
      </c>
      <c r="W108" s="60">
        <f>DATEDIF(U108,V108,"M")+1</f>
        <v>4</v>
      </c>
    </row>
    <row r="109" ht="18.75" customHeight="1" spans="1:23">
      <c r="A109" s="13">
        <v>104</v>
      </c>
      <c r="B109" s="23"/>
      <c r="C109" s="21" t="s">
        <v>357</v>
      </c>
      <c r="D109" s="21" t="s">
        <v>31</v>
      </c>
      <c r="E109" s="27" t="s">
        <v>358</v>
      </c>
      <c r="F109" s="16" t="s">
        <v>359</v>
      </c>
      <c r="G109" s="18" t="s">
        <v>40</v>
      </c>
      <c r="H109" s="19">
        <v>4575</v>
      </c>
      <c r="I109" s="43"/>
      <c r="J109" s="44">
        <f>H109*0.16</f>
        <v>732</v>
      </c>
      <c r="K109" s="42"/>
      <c r="L109" s="42"/>
      <c r="M109" s="40">
        <f>J109+K109+L109</f>
        <v>732</v>
      </c>
      <c r="N109" s="42"/>
      <c r="O109" s="42"/>
      <c r="P109" s="42"/>
      <c r="Q109" s="40"/>
      <c r="R109" s="40"/>
      <c r="S109" s="57">
        <v>1</v>
      </c>
      <c r="T109" s="19">
        <f>M109+Q109</f>
        <v>732</v>
      </c>
      <c r="U109" s="58">
        <v>45108</v>
      </c>
      <c r="V109" s="59">
        <v>45139</v>
      </c>
      <c r="W109" s="60">
        <f>DATEDIF(U109,V109,"M")+1</f>
        <v>2</v>
      </c>
    </row>
    <row r="110" ht="18.75" customHeight="1" spans="1:23">
      <c r="A110" s="13">
        <v>105</v>
      </c>
      <c r="B110" s="21" t="s">
        <v>360</v>
      </c>
      <c r="C110" s="21" t="s">
        <v>361</v>
      </c>
      <c r="D110" s="21" t="s">
        <v>31</v>
      </c>
      <c r="E110" s="16" t="s">
        <v>362</v>
      </c>
      <c r="F110" s="16" t="s">
        <v>363</v>
      </c>
      <c r="G110" s="18" t="s">
        <v>40</v>
      </c>
      <c r="H110" s="35">
        <v>4575</v>
      </c>
      <c r="I110" s="46"/>
      <c r="J110" s="46">
        <f>H110*0.16</f>
        <v>732</v>
      </c>
      <c r="K110" s="42"/>
      <c r="L110" s="42"/>
      <c r="M110" s="40">
        <f>J110+K110+L110</f>
        <v>732</v>
      </c>
      <c r="N110" s="42"/>
      <c r="O110" s="42"/>
      <c r="P110" s="42"/>
      <c r="Q110" s="40"/>
      <c r="R110" s="40"/>
      <c r="S110" s="57">
        <v>1</v>
      </c>
      <c r="T110" s="19">
        <f>M110+Q110</f>
        <v>732</v>
      </c>
      <c r="U110" s="58">
        <v>44105</v>
      </c>
      <c r="V110" s="59">
        <v>45139</v>
      </c>
      <c r="W110" s="60">
        <f>DATEDIF(U110,V110,"M")+1</f>
        <v>35</v>
      </c>
    </row>
    <row r="111" ht="18.75" customHeight="1" spans="1:23">
      <c r="A111" s="13">
        <v>106</v>
      </c>
      <c r="B111" s="21"/>
      <c r="C111" s="21" t="s">
        <v>364</v>
      </c>
      <c r="D111" s="21" t="s">
        <v>31</v>
      </c>
      <c r="E111" s="16" t="s">
        <v>365</v>
      </c>
      <c r="F111" s="16" t="s">
        <v>366</v>
      </c>
      <c r="G111" s="18" t="s">
        <v>40</v>
      </c>
      <c r="H111" s="35">
        <v>4575</v>
      </c>
      <c r="I111" s="46"/>
      <c r="J111" s="46">
        <f>H111*0.16</f>
        <v>732</v>
      </c>
      <c r="K111" s="42"/>
      <c r="L111" s="42"/>
      <c r="M111" s="40">
        <f>J111+K111+L111</f>
        <v>732</v>
      </c>
      <c r="N111" s="42"/>
      <c r="O111" s="42"/>
      <c r="P111" s="42"/>
      <c r="Q111" s="40"/>
      <c r="R111" s="40"/>
      <c r="S111" s="57">
        <v>1</v>
      </c>
      <c r="T111" s="19">
        <f>M111+Q111</f>
        <v>732</v>
      </c>
      <c r="U111" s="58">
        <v>44531</v>
      </c>
      <c r="V111" s="59">
        <v>45139</v>
      </c>
      <c r="W111" s="60">
        <f>DATEDIF(U111,V111,"M")+1</f>
        <v>21</v>
      </c>
    </row>
    <row r="112" ht="18.75" customHeight="1" spans="1:23">
      <c r="A112" s="13">
        <v>107</v>
      </c>
      <c r="B112" s="21"/>
      <c r="C112" s="21" t="s">
        <v>367</v>
      </c>
      <c r="D112" s="21" t="s">
        <v>37</v>
      </c>
      <c r="E112" s="16" t="s">
        <v>368</v>
      </c>
      <c r="F112" s="16" t="s">
        <v>369</v>
      </c>
      <c r="G112" s="18" t="s">
        <v>40</v>
      </c>
      <c r="H112" s="35">
        <v>4575</v>
      </c>
      <c r="I112" s="62"/>
      <c r="J112" s="46">
        <f>H112*0.16</f>
        <v>732</v>
      </c>
      <c r="K112" s="42"/>
      <c r="L112" s="42"/>
      <c r="M112" s="40">
        <f>J112+K112+L112</f>
        <v>732</v>
      </c>
      <c r="N112" s="42"/>
      <c r="O112" s="42"/>
      <c r="P112" s="42"/>
      <c r="Q112" s="40"/>
      <c r="R112" s="40"/>
      <c r="S112" s="57">
        <v>1</v>
      </c>
      <c r="T112" s="19">
        <f>M112+Q112</f>
        <v>732</v>
      </c>
      <c r="U112" s="58">
        <v>44562</v>
      </c>
      <c r="V112" s="59">
        <v>45139</v>
      </c>
      <c r="W112" s="60">
        <f>DATEDIF(U112,V112,"M")+1</f>
        <v>20</v>
      </c>
    </row>
    <row r="113" ht="18.75" customHeight="1" spans="1:23">
      <c r="A113" s="13">
        <v>108</v>
      </c>
      <c r="B113" s="21"/>
      <c r="C113" s="21" t="s">
        <v>370</v>
      </c>
      <c r="D113" s="21" t="s">
        <v>37</v>
      </c>
      <c r="E113" s="27" t="s">
        <v>371</v>
      </c>
      <c r="F113" s="16" t="s">
        <v>372</v>
      </c>
      <c r="G113" s="18" t="s">
        <v>40</v>
      </c>
      <c r="H113" s="35">
        <v>4575</v>
      </c>
      <c r="I113" s="62"/>
      <c r="J113" s="46">
        <f>H113*0.16</f>
        <v>732</v>
      </c>
      <c r="K113" s="42"/>
      <c r="L113" s="42"/>
      <c r="M113" s="40">
        <f>J113+K113+L113</f>
        <v>732</v>
      </c>
      <c r="N113" s="42"/>
      <c r="O113" s="42"/>
      <c r="P113" s="42"/>
      <c r="Q113" s="40"/>
      <c r="R113" s="40"/>
      <c r="S113" s="57">
        <v>1</v>
      </c>
      <c r="T113" s="19">
        <f>M113+Q113</f>
        <v>732</v>
      </c>
      <c r="U113" s="58">
        <v>44652</v>
      </c>
      <c r="V113" s="59">
        <v>45139</v>
      </c>
      <c r="W113" s="60">
        <f>DATEDIF(U113,V113,"M")+1</f>
        <v>17</v>
      </c>
    </row>
    <row r="114" ht="18.75" customHeight="1" spans="1:23">
      <c r="A114" s="13">
        <v>109</v>
      </c>
      <c r="B114" s="21"/>
      <c r="C114" s="21" t="s">
        <v>373</v>
      </c>
      <c r="D114" s="21" t="s">
        <v>37</v>
      </c>
      <c r="E114" s="27" t="s">
        <v>374</v>
      </c>
      <c r="F114" s="16" t="s">
        <v>375</v>
      </c>
      <c r="G114" s="18" t="s">
        <v>40</v>
      </c>
      <c r="H114" s="35">
        <v>4575</v>
      </c>
      <c r="I114" s="62"/>
      <c r="J114" s="46">
        <f>H114*0.16</f>
        <v>732</v>
      </c>
      <c r="K114" s="42"/>
      <c r="L114" s="42"/>
      <c r="M114" s="40">
        <f>J114+K114+L114</f>
        <v>732</v>
      </c>
      <c r="N114" s="42"/>
      <c r="O114" s="42"/>
      <c r="P114" s="42"/>
      <c r="Q114" s="40"/>
      <c r="R114" s="40"/>
      <c r="S114" s="57">
        <v>1</v>
      </c>
      <c r="T114" s="19">
        <f>M114+Q114</f>
        <v>732</v>
      </c>
      <c r="U114" s="58">
        <v>44652</v>
      </c>
      <c r="V114" s="59">
        <v>45139</v>
      </c>
      <c r="W114" s="60">
        <f>DATEDIF(U114,V114,"M")+1</f>
        <v>17</v>
      </c>
    </row>
    <row r="115" ht="18.75" customHeight="1" spans="1:23">
      <c r="A115" s="13">
        <v>110</v>
      </c>
      <c r="B115" s="21"/>
      <c r="C115" s="21" t="s">
        <v>376</v>
      </c>
      <c r="D115" s="21" t="s">
        <v>37</v>
      </c>
      <c r="E115" s="27" t="s">
        <v>377</v>
      </c>
      <c r="F115" s="16" t="s">
        <v>378</v>
      </c>
      <c r="G115" s="18" t="s">
        <v>40</v>
      </c>
      <c r="H115" s="35">
        <v>4575</v>
      </c>
      <c r="I115" s="62"/>
      <c r="J115" s="46">
        <f>H115*0.16</f>
        <v>732</v>
      </c>
      <c r="K115" s="42"/>
      <c r="L115" s="42"/>
      <c r="M115" s="40">
        <f>J115+K115+L115</f>
        <v>732</v>
      </c>
      <c r="N115" s="42"/>
      <c r="O115" s="42"/>
      <c r="P115" s="42"/>
      <c r="Q115" s="40"/>
      <c r="R115" s="40"/>
      <c r="S115" s="57">
        <v>1</v>
      </c>
      <c r="T115" s="19">
        <f>M115+Q115</f>
        <v>732</v>
      </c>
      <c r="U115" s="58">
        <v>44652</v>
      </c>
      <c r="V115" s="59">
        <v>45139</v>
      </c>
      <c r="W115" s="60">
        <f>DATEDIF(U115,V115,"M")+1</f>
        <v>17</v>
      </c>
    </row>
    <row r="116" ht="18.75" customHeight="1" spans="1:23">
      <c r="A116" s="13">
        <v>111</v>
      </c>
      <c r="B116" s="21"/>
      <c r="C116" s="21" t="s">
        <v>379</v>
      </c>
      <c r="D116" s="21" t="s">
        <v>37</v>
      </c>
      <c r="E116" s="27" t="s">
        <v>380</v>
      </c>
      <c r="F116" s="16" t="s">
        <v>381</v>
      </c>
      <c r="G116" s="18" t="s">
        <v>40</v>
      </c>
      <c r="H116" s="35">
        <v>4575</v>
      </c>
      <c r="I116" s="62"/>
      <c r="J116" s="46">
        <f>H116*0.16</f>
        <v>732</v>
      </c>
      <c r="K116" s="42"/>
      <c r="L116" s="42"/>
      <c r="M116" s="40">
        <f>J116+K116+L116</f>
        <v>732</v>
      </c>
      <c r="N116" s="42"/>
      <c r="O116" s="42"/>
      <c r="P116" s="42"/>
      <c r="Q116" s="40"/>
      <c r="R116" s="40"/>
      <c r="S116" s="57">
        <v>1</v>
      </c>
      <c r="T116" s="19">
        <f>M116+Q116</f>
        <v>732</v>
      </c>
      <c r="U116" s="58">
        <v>44652</v>
      </c>
      <c r="V116" s="59">
        <v>45139</v>
      </c>
      <c r="W116" s="60">
        <f>DATEDIF(U116,V116,"M")+1</f>
        <v>17</v>
      </c>
    </row>
    <row r="117" ht="18.75" customHeight="1" spans="1:23">
      <c r="A117" s="13">
        <v>112</v>
      </c>
      <c r="B117" s="21"/>
      <c r="C117" s="21" t="s">
        <v>382</v>
      </c>
      <c r="D117" s="21" t="s">
        <v>31</v>
      </c>
      <c r="E117" s="27" t="s">
        <v>383</v>
      </c>
      <c r="F117" s="16" t="s">
        <v>384</v>
      </c>
      <c r="G117" s="18" t="s">
        <v>40</v>
      </c>
      <c r="H117" s="35">
        <v>4575</v>
      </c>
      <c r="I117" s="62"/>
      <c r="J117" s="46">
        <f>H117*0.16</f>
        <v>732</v>
      </c>
      <c r="K117" s="42"/>
      <c r="L117" s="42"/>
      <c r="M117" s="40">
        <f>J117+K117+L117</f>
        <v>732</v>
      </c>
      <c r="N117" s="42"/>
      <c r="O117" s="42"/>
      <c r="P117" s="42"/>
      <c r="Q117" s="40"/>
      <c r="R117" s="40"/>
      <c r="S117" s="57">
        <v>1</v>
      </c>
      <c r="T117" s="19">
        <f>M117+Q117</f>
        <v>732</v>
      </c>
      <c r="U117" s="58">
        <v>44682</v>
      </c>
      <c r="V117" s="59">
        <v>45139</v>
      </c>
      <c r="W117" s="60">
        <f>DATEDIF(U117,V117,"M")+1</f>
        <v>16</v>
      </c>
    </row>
    <row r="118" ht="18.75" customHeight="1" spans="1:23">
      <c r="A118" s="13">
        <v>113</v>
      </c>
      <c r="B118" s="21"/>
      <c r="C118" s="21" t="s">
        <v>385</v>
      </c>
      <c r="D118" s="21" t="s">
        <v>37</v>
      </c>
      <c r="E118" s="27" t="s">
        <v>386</v>
      </c>
      <c r="F118" s="16" t="s">
        <v>387</v>
      </c>
      <c r="G118" s="18" t="s">
        <v>40</v>
      </c>
      <c r="H118" s="35">
        <v>4575</v>
      </c>
      <c r="I118" s="62"/>
      <c r="J118" s="46">
        <f>H118*0.16</f>
        <v>732</v>
      </c>
      <c r="K118" s="42"/>
      <c r="L118" s="42"/>
      <c r="M118" s="40">
        <f>J118+K118+L118</f>
        <v>732</v>
      </c>
      <c r="N118" s="42"/>
      <c r="O118" s="42"/>
      <c r="P118" s="42"/>
      <c r="Q118" s="40"/>
      <c r="R118" s="40"/>
      <c r="S118" s="57">
        <v>1</v>
      </c>
      <c r="T118" s="19">
        <f>M118+Q118</f>
        <v>732</v>
      </c>
      <c r="U118" s="58">
        <v>44743</v>
      </c>
      <c r="V118" s="59">
        <v>45139</v>
      </c>
      <c r="W118" s="60">
        <f>DATEDIF(U118,V118,"M")+1</f>
        <v>14</v>
      </c>
    </row>
    <row r="119" ht="18.75" customHeight="1" spans="1:23">
      <c r="A119" s="13">
        <v>114</v>
      </c>
      <c r="B119" s="21"/>
      <c r="C119" s="21" t="s">
        <v>388</v>
      </c>
      <c r="D119" s="21" t="s">
        <v>31</v>
      </c>
      <c r="E119" s="27" t="s">
        <v>389</v>
      </c>
      <c r="F119" s="16" t="s">
        <v>390</v>
      </c>
      <c r="G119" s="18" t="s">
        <v>40</v>
      </c>
      <c r="H119" s="35">
        <v>5525</v>
      </c>
      <c r="I119" s="62"/>
      <c r="J119" s="46">
        <f>H119*0.16</f>
        <v>884</v>
      </c>
      <c r="K119" s="42"/>
      <c r="L119" s="42"/>
      <c r="M119" s="40">
        <f t="shared" ref="M119:M182" si="19">J119+K119+L119</f>
        <v>884</v>
      </c>
      <c r="N119" s="42"/>
      <c r="O119" s="42"/>
      <c r="P119" s="42"/>
      <c r="Q119" s="40"/>
      <c r="R119" s="40"/>
      <c r="S119" s="57">
        <v>1</v>
      </c>
      <c r="T119" s="19">
        <f>M119+Q119</f>
        <v>884</v>
      </c>
      <c r="U119" s="58">
        <v>44774</v>
      </c>
      <c r="V119" s="59">
        <v>45139</v>
      </c>
      <c r="W119" s="60">
        <f>DATEDIF(U119,V119,"M")+1</f>
        <v>13</v>
      </c>
    </row>
    <row r="120" ht="18.75" customHeight="1" spans="1:23">
      <c r="A120" s="13">
        <v>115</v>
      </c>
      <c r="B120" s="21"/>
      <c r="C120" s="21" t="s">
        <v>391</v>
      </c>
      <c r="D120" s="21" t="s">
        <v>31</v>
      </c>
      <c r="E120" s="27" t="s">
        <v>392</v>
      </c>
      <c r="F120" s="16" t="s">
        <v>393</v>
      </c>
      <c r="G120" s="18" t="s">
        <v>40</v>
      </c>
      <c r="H120" s="35">
        <v>4575</v>
      </c>
      <c r="I120" s="62"/>
      <c r="J120" s="46">
        <f>H120*0.16</f>
        <v>732</v>
      </c>
      <c r="K120" s="42"/>
      <c r="L120" s="42"/>
      <c r="M120" s="40">
        <f>J120+K120+L120</f>
        <v>732</v>
      </c>
      <c r="N120" s="42"/>
      <c r="O120" s="42"/>
      <c r="P120" s="42"/>
      <c r="Q120" s="40"/>
      <c r="R120" s="40"/>
      <c r="S120" s="57">
        <v>1</v>
      </c>
      <c r="T120" s="19">
        <f>M120+Q120</f>
        <v>732</v>
      </c>
      <c r="U120" s="58">
        <v>44774</v>
      </c>
      <c r="V120" s="59">
        <v>45139</v>
      </c>
      <c r="W120" s="60">
        <f>DATEDIF(U120,V120,"M")+1</f>
        <v>13</v>
      </c>
    </row>
    <row r="121" ht="18.75" customHeight="1" spans="1:23">
      <c r="A121" s="13">
        <v>116</v>
      </c>
      <c r="B121" s="21"/>
      <c r="C121" s="21" t="s">
        <v>394</v>
      </c>
      <c r="D121" s="21" t="s">
        <v>31</v>
      </c>
      <c r="E121" s="27" t="s">
        <v>395</v>
      </c>
      <c r="F121" s="16" t="s">
        <v>396</v>
      </c>
      <c r="G121" s="18" t="s">
        <v>40</v>
      </c>
      <c r="H121" s="35">
        <v>4575</v>
      </c>
      <c r="I121" s="62"/>
      <c r="J121" s="46">
        <f>H121*0.16</f>
        <v>732</v>
      </c>
      <c r="K121" s="42"/>
      <c r="L121" s="42"/>
      <c r="M121" s="40">
        <f>J121+K121+L121</f>
        <v>732</v>
      </c>
      <c r="N121" s="42"/>
      <c r="O121" s="42"/>
      <c r="P121" s="42"/>
      <c r="Q121" s="40"/>
      <c r="R121" s="40"/>
      <c r="S121" s="57">
        <v>1</v>
      </c>
      <c r="T121" s="19">
        <f>M121+Q121</f>
        <v>732</v>
      </c>
      <c r="U121" s="58">
        <v>44805</v>
      </c>
      <c r="V121" s="59">
        <v>45139</v>
      </c>
      <c r="W121" s="60">
        <f>DATEDIF(U121,V121,"M")+1</f>
        <v>12</v>
      </c>
    </row>
    <row r="122" ht="18.75" customHeight="1" spans="1:23">
      <c r="A122" s="13">
        <v>117</v>
      </c>
      <c r="B122" s="21"/>
      <c r="C122" s="21" t="s">
        <v>397</v>
      </c>
      <c r="D122" s="21" t="s">
        <v>37</v>
      </c>
      <c r="E122" s="27" t="s">
        <v>398</v>
      </c>
      <c r="F122" s="16" t="s">
        <v>399</v>
      </c>
      <c r="G122" s="18" t="s">
        <v>40</v>
      </c>
      <c r="H122" s="35">
        <v>4575</v>
      </c>
      <c r="I122" s="62"/>
      <c r="J122" s="46">
        <f>H122*0.16</f>
        <v>732</v>
      </c>
      <c r="K122" s="42"/>
      <c r="L122" s="42"/>
      <c r="M122" s="40">
        <f>J122+K122+L122</f>
        <v>732</v>
      </c>
      <c r="N122" s="42"/>
      <c r="O122" s="42"/>
      <c r="P122" s="42"/>
      <c r="Q122" s="40"/>
      <c r="R122" s="40"/>
      <c r="S122" s="57">
        <v>1</v>
      </c>
      <c r="T122" s="19">
        <f>M122+Q122</f>
        <v>732</v>
      </c>
      <c r="U122" s="58">
        <v>44805</v>
      </c>
      <c r="V122" s="59">
        <v>45139</v>
      </c>
      <c r="W122" s="60">
        <f>DATEDIF(U122,V122,"M")+1</f>
        <v>12</v>
      </c>
    </row>
    <row r="123" ht="18.75" customHeight="1" spans="1:23">
      <c r="A123" s="13">
        <v>118</v>
      </c>
      <c r="B123" s="21"/>
      <c r="C123" s="21" t="s">
        <v>400</v>
      </c>
      <c r="D123" s="21" t="s">
        <v>31</v>
      </c>
      <c r="E123" s="27" t="s">
        <v>401</v>
      </c>
      <c r="F123" s="16" t="s">
        <v>402</v>
      </c>
      <c r="G123" s="18" t="s">
        <v>40</v>
      </c>
      <c r="H123" s="35">
        <v>4575</v>
      </c>
      <c r="I123" s="62"/>
      <c r="J123" s="46">
        <f>H123*0.16</f>
        <v>732</v>
      </c>
      <c r="K123" s="42"/>
      <c r="L123" s="42"/>
      <c r="M123" s="40">
        <f>J123+K123+L123</f>
        <v>732</v>
      </c>
      <c r="N123" s="42"/>
      <c r="O123" s="42"/>
      <c r="P123" s="42"/>
      <c r="Q123" s="40"/>
      <c r="R123" s="40"/>
      <c r="S123" s="57">
        <v>1</v>
      </c>
      <c r="T123" s="19">
        <f>M123+Q123</f>
        <v>732</v>
      </c>
      <c r="U123" s="58">
        <v>44805</v>
      </c>
      <c r="V123" s="59">
        <v>45139</v>
      </c>
      <c r="W123" s="60">
        <f>DATEDIF(U123,V123,"M")+1</f>
        <v>12</v>
      </c>
    </row>
    <row r="124" ht="18.75" customHeight="1" spans="1:23">
      <c r="A124" s="13">
        <v>119</v>
      </c>
      <c r="B124" s="21"/>
      <c r="C124" s="21" t="s">
        <v>403</v>
      </c>
      <c r="D124" s="21" t="s">
        <v>31</v>
      </c>
      <c r="E124" s="27" t="s">
        <v>404</v>
      </c>
      <c r="F124" s="16" t="s">
        <v>405</v>
      </c>
      <c r="G124" s="18" t="s">
        <v>40</v>
      </c>
      <c r="H124" s="35">
        <v>4575</v>
      </c>
      <c r="I124" s="62"/>
      <c r="J124" s="46">
        <f>H124*0.16</f>
        <v>732</v>
      </c>
      <c r="K124" s="42"/>
      <c r="L124" s="42"/>
      <c r="M124" s="40">
        <f>J124+K124+L124</f>
        <v>732</v>
      </c>
      <c r="N124" s="42"/>
      <c r="O124" s="42"/>
      <c r="P124" s="42"/>
      <c r="Q124" s="40"/>
      <c r="R124" s="40"/>
      <c r="S124" s="57">
        <v>1</v>
      </c>
      <c r="T124" s="19">
        <f>M124+Q124</f>
        <v>732</v>
      </c>
      <c r="U124" s="58">
        <v>44805</v>
      </c>
      <c r="V124" s="59">
        <v>45139</v>
      </c>
      <c r="W124" s="60">
        <f>DATEDIF(U124,V124,"M")+1</f>
        <v>12</v>
      </c>
    </row>
    <row r="125" ht="18.75" customHeight="1" spans="1:23">
      <c r="A125" s="13">
        <v>120</v>
      </c>
      <c r="B125" s="21"/>
      <c r="C125" s="21" t="s">
        <v>406</v>
      </c>
      <c r="D125" s="21" t="s">
        <v>37</v>
      </c>
      <c r="E125" s="27" t="s">
        <v>407</v>
      </c>
      <c r="F125" s="16" t="s">
        <v>408</v>
      </c>
      <c r="G125" s="18" t="s">
        <v>40</v>
      </c>
      <c r="H125" s="35">
        <v>5000</v>
      </c>
      <c r="I125" s="35"/>
      <c r="J125" s="35">
        <f>H125*0.16</f>
        <v>800</v>
      </c>
      <c r="K125" s="42"/>
      <c r="L125" s="42"/>
      <c r="M125" s="40">
        <f>J125+K125+L125</f>
        <v>800</v>
      </c>
      <c r="N125" s="42"/>
      <c r="O125" s="42"/>
      <c r="P125" s="42"/>
      <c r="Q125" s="40"/>
      <c r="R125" s="40"/>
      <c r="S125" s="57">
        <v>1</v>
      </c>
      <c r="T125" s="19">
        <f>M125+Q125</f>
        <v>800</v>
      </c>
      <c r="U125" s="58">
        <v>44958</v>
      </c>
      <c r="V125" s="59">
        <v>45139</v>
      </c>
      <c r="W125" s="60">
        <f>DATEDIF(U125,V125,"M")+1</f>
        <v>7</v>
      </c>
    </row>
    <row r="126" ht="18.75" customHeight="1" spans="1:23">
      <c r="A126" s="13">
        <v>121</v>
      </c>
      <c r="B126" s="21"/>
      <c r="C126" s="21" t="s">
        <v>409</v>
      </c>
      <c r="D126" s="21" t="s">
        <v>31</v>
      </c>
      <c r="E126" s="27" t="s">
        <v>410</v>
      </c>
      <c r="F126" s="16" t="s">
        <v>411</v>
      </c>
      <c r="G126" s="18" t="s">
        <v>40</v>
      </c>
      <c r="H126" s="35">
        <v>6000</v>
      </c>
      <c r="I126" s="35"/>
      <c r="J126" s="35">
        <f>H126*0.16</f>
        <v>960</v>
      </c>
      <c r="K126" s="42"/>
      <c r="L126" s="42"/>
      <c r="M126" s="40">
        <f>J126+K126+L126</f>
        <v>960</v>
      </c>
      <c r="N126" s="42"/>
      <c r="O126" s="42"/>
      <c r="P126" s="42"/>
      <c r="Q126" s="40"/>
      <c r="R126" s="40"/>
      <c r="S126" s="57">
        <v>1</v>
      </c>
      <c r="T126" s="19">
        <f>M126+Q126</f>
        <v>960</v>
      </c>
      <c r="U126" s="58">
        <v>44986</v>
      </c>
      <c r="V126" s="59">
        <v>45139</v>
      </c>
      <c r="W126" s="60">
        <f>DATEDIF(U126,V126,"M")+1</f>
        <v>6</v>
      </c>
    </row>
    <row r="127" ht="18.75" customHeight="1" spans="1:23">
      <c r="A127" s="13">
        <v>122</v>
      </c>
      <c r="B127" s="21"/>
      <c r="C127" s="21" t="s">
        <v>412</v>
      </c>
      <c r="D127" s="21" t="s">
        <v>31</v>
      </c>
      <c r="E127" s="27" t="s">
        <v>413</v>
      </c>
      <c r="F127" s="16" t="s">
        <v>414</v>
      </c>
      <c r="G127" s="18" t="s">
        <v>40</v>
      </c>
      <c r="H127" s="19">
        <v>4575</v>
      </c>
      <c r="I127" s="35"/>
      <c r="J127" s="35">
        <f>H127*0.16</f>
        <v>732</v>
      </c>
      <c r="K127" s="42"/>
      <c r="L127" s="42"/>
      <c r="M127" s="40">
        <f>J127+K127+L127</f>
        <v>732</v>
      </c>
      <c r="N127" s="42"/>
      <c r="O127" s="42"/>
      <c r="P127" s="42"/>
      <c r="Q127" s="40"/>
      <c r="R127" s="40"/>
      <c r="S127" s="57">
        <v>1</v>
      </c>
      <c r="T127" s="19">
        <f>M127+Q127</f>
        <v>732</v>
      </c>
      <c r="U127" s="58">
        <v>45017</v>
      </c>
      <c r="V127" s="59">
        <v>45139</v>
      </c>
      <c r="W127" s="60">
        <f>DATEDIF(U127,V127,"M")+1</f>
        <v>5</v>
      </c>
    </row>
    <row r="128" ht="18.75" customHeight="1" spans="1:23">
      <c r="A128" s="13">
        <v>123</v>
      </c>
      <c r="B128" s="21"/>
      <c r="C128" s="21" t="s">
        <v>415</v>
      </c>
      <c r="D128" s="21" t="s">
        <v>31</v>
      </c>
      <c r="E128" s="27" t="s">
        <v>416</v>
      </c>
      <c r="F128" s="16" t="s">
        <v>417</v>
      </c>
      <c r="G128" s="18" t="s">
        <v>40</v>
      </c>
      <c r="H128" s="35">
        <v>4575</v>
      </c>
      <c r="I128" s="35"/>
      <c r="J128" s="35">
        <f>H128*0.16</f>
        <v>732</v>
      </c>
      <c r="K128" s="42"/>
      <c r="L128" s="42"/>
      <c r="M128" s="40">
        <f>J128+K128+L128</f>
        <v>732</v>
      </c>
      <c r="N128" s="42"/>
      <c r="O128" s="42"/>
      <c r="P128" s="42"/>
      <c r="Q128" s="40"/>
      <c r="R128" s="40"/>
      <c r="S128" s="57">
        <v>1</v>
      </c>
      <c r="T128" s="19">
        <f>M128+Q128</f>
        <v>732</v>
      </c>
      <c r="U128" s="58">
        <v>45047</v>
      </c>
      <c r="V128" s="59">
        <v>45139</v>
      </c>
      <c r="W128" s="60">
        <f>DATEDIF(U128,V128,"M")+1</f>
        <v>4</v>
      </c>
    </row>
    <row r="129" ht="18.75" customHeight="1" spans="1:23">
      <c r="A129" s="13">
        <v>124</v>
      </c>
      <c r="B129" s="21"/>
      <c r="C129" s="21" t="s">
        <v>418</v>
      </c>
      <c r="D129" s="24" t="s">
        <v>37</v>
      </c>
      <c r="E129" s="16" t="s">
        <v>419</v>
      </c>
      <c r="F129" s="22" t="s">
        <v>420</v>
      </c>
      <c r="G129" s="18" t="s">
        <v>40</v>
      </c>
      <c r="H129" s="25">
        <v>4575</v>
      </c>
      <c r="I129" s="19"/>
      <c r="J129" s="19">
        <f>H129*0.16</f>
        <v>732</v>
      </c>
      <c r="K129" s="19"/>
      <c r="L129" s="19"/>
      <c r="M129" s="40">
        <f>J129+K129+L129</f>
        <v>732</v>
      </c>
      <c r="N129" s="19"/>
      <c r="O129" s="19"/>
      <c r="P129" s="19"/>
      <c r="Q129" s="40"/>
      <c r="R129" s="40"/>
      <c r="S129" s="57">
        <v>1</v>
      </c>
      <c r="T129" s="19">
        <f>M129+Q129</f>
        <v>732</v>
      </c>
      <c r="U129" s="58">
        <v>45108</v>
      </c>
      <c r="V129" s="59">
        <v>45139</v>
      </c>
      <c r="W129" s="60">
        <f>DATEDIF(U129,V129,"M")+1</f>
        <v>2</v>
      </c>
    </row>
    <row r="130" ht="18.75" customHeight="1" spans="1:23">
      <c r="A130" s="13">
        <v>125</v>
      </c>
      <c r="B130" s="21"/>
      <c r="C130" s="15" t="s">
        <v>421</v>
      </c>
      <c r="D130" s="21" t="s">
        <v>37</v>
      </c>
      <c r="E130" s="16" t="s">
        <v>422</v>
      </c>
      <c r="F130" s="16" t="s">
        <v>423</v>
      </c>
      <c r="G130" s="18" t="s">
        <v>34</v>
      </c>
      <c r="H130" s="19">
        <v>4575</v>
      </c>
      <c r="I130" s="19">
        <v>7089</v>
      </c>
      <c r="J130" s="19">
        <f>H130*0.16</f>
        <v>732</v>
      </c>
      <c r="K130" s="19">
        <f t="shared" ref="K130:K133" si="20">I130*0.09</f>
        <v>638.01</v>
      </c>
      <c r="L130" s="19">
        <f t="shared" ref="L130:L133" si="21">ROUND(H130*0.005,2)</f>
        <v>22.88</v>
      </c>
      <c r="M130" s="40">
        <f>J130+K130+L130</f>
        <v>1392.89</v>
      </c>
      <c r="N130" s="19">
        <f t="shared" ref="N130:N133" si="22">H130*0.08</f>
        <v>366</v>
      </c>
      <c r="O130" s="19">
        <f t="shared" ref="O130:O133" si="23">I130*0.02</f>
        <v>141.78</v>
      </c>
      <c r="P130" s="19">
        <f t="shared" ref="P130:P133" si="24">L130</f>
        <v>22.88</v>
      </c>
      <c r="Q130" s="40">
        <f t="shared" ref="Q130:Q133" si="25">N130+O130+P130</f>
        <v>530.66</v>
      </c>
      <c r="R130" s="40"/>
      <c r="S130" s="57">
        <v>1</v>
      </c>
      <c r="T130" s="19">
        <f>M130+Q130</f>
        <v>1923.55</v>
      </c>
      <c r="U130" s="58">
        <v>44501</v>
      </c>
      <c r="V130" s="59">
        <v>45139</v>
      </c>
      <c r="W130" s="60">
        <f>DATEDIF(U130,V130,"M")+1</f>
        <v>22</v>
      </c>
    </row>
    <row r="131" ht="18.75" customHeight="1" spans="1:23">
      <c r="A131" s="13">
        <v>126</v>
      </c>
      <c r="B131" s="21"/>
      <c r="C131" s="15" t="s">
        <v>424</v>
      </c>
      <c r="D131" s="21" t="s">
        <v>37</v>
      </c>
      <c r="E131" s="16" t="s">
        <v>425</v>
      </c>
      <c r="F131" s="16" t="s">
        <v>426</v>
      </c>
      <c r="G131" s="18" t="s">
        <v>34</v>
      </c>
      <c r="H131" s="19">
        <v>4575</v>
      </c>
      <c r="I131" s="19">
        <v>7089</v>
      </c>
      <c r="J131" s="19">
        <f>H131*0.16</f>
        <v>732</v>
      </c>
      <c r="K131" s="19">
        <f>I131*0.09</f>
        <v>638.01</v>
      </c>
      <c r="L131" s="19">
        <f>ROUND(H131*0.005,2)</f>
        <v>22.88</v>
      </c>
      <c r="M131" s="40">
        <f>J131+K131+L131</f>
        <v>1392.89</v>
      </c>
      <c r="N131" s="19">
        <f>H131*0.08</f>
        <v>366</v>
      </c>
      <c r="O131" s="19">
        <f>I131*0.02</f>
        <v>141.78</v>
      </c>
      <c r="P131" s="19">
        <f>L131</f>
        <v>22.88</v>
      </c>
      <c r="Q131" s="40">
        <f>N131+O131+P131</f>
        <v>530.66</v>
      </c>
      <c r="R131" s="40"/>
      <c r="S131" s="57">
        <v>1</v>
      </c>
      <c r="T131" s="19">
        <f>M131+Q131</f>
        <v>1923.55</v>
      </c>
      <c r="U131" s="58">
        <v>44682</v>
      </c>
      <c r="V131" s="59">
        <v>45139</v>
      </c>
      <c r="W131" s="60">
        <f>DATEDIF(U131,V131,"M")+1</f>
        <v>16</v>
      </c>
    </row>
    <row r="132" ht="18.75" customHeight="1" spans="1:23">
      <c r="A132" s="13">
        <v>127</v>
      </c>
      <c r="B132" s="21"/>
      <c r="C132" s="15" t="s">
        <v>427</v>
      </c>
      <c r="D132" s="21" t="s">
        <v>37</v>
      </c>
      <c r="E132" s="16" t="s">
        <v>428</v>
      </c>
      <c r="F132" s="16" t="s">
        <v>429</v>
      </c>
      <c r="G132" s="18" t="s">
        <v>34</v>
      </c>
      <c r="H132" s="19">
        <v>4575</v>
      </c>
      <c r="I132" s="19">
        <v>7089</v>
      </c>
      <c r="J132" s="19">
        <f>H132*0.16</f>
        <v>732</v>
      </c>
      <c r="K132" s="19">
        <f>I132*0.09</f>
        <v>638.01</v>
      </c>
      <c r="L132" s="19">
        <f>ROUND(H132*0.005,2)</f>
        <v>22.88</v>
      </c>
      <c r="M132" s="40">
        <f>J132+K132+L132</f>
        <v>1392.89</v>
      </c>
      <c r="N132" s="19">
        <f>H132*0.08</f>
        <v>366</v>
      </c>
      <c r="O132" s="19">
        <f>I132*0.02</f>
        <v>141.78</v>
      </c>
      <c r="P132" s="19">
        <f>L132</f>
        <v>22.88</v>
      </c>
      <c r="Q132" s="40">
        <f>N132+O132+P132</f>
        <v>530.66</v>
      </c>
      <c r="R132" s="40"/>
      <c r="S132" s="57">
        <v>1</v>
      </c>
      <c r="T132" s="19">
        <f>M132+Q132</f>
        <v>1923.55</v>
      </c>
      <c r="U132" s="58">
        <v>44682</v>
      </c>
      <c r="V132" s="59">
        <v>45139</v>
      </c>
      <c r="W132" s="60">
        <f>DATEDIF(U132,V132,"M")+1</f>
        <v>16</v>
      </c>
    </row>
    <row r="133" ht="18.75" customHeight="1" spans="1:23">
      <c r="A133" s="13">
        <v>128</v>
      </c>
      <c r="B133" s="21"/>
      <c r="C133" s="15" t="s">
        <v>430</v>
      </c>
      <c r="D133" s="21" t="s">
        <v>37</v>
      </c>
      <c r="E133" s="16" t="s">
        <v>431</v>
      </c>
      <c r="F133" s="16" t="s">
        <v>432</v>
      </c>
      <c r="G133" s="18" t="s">
        <v>34</v>
      </c>
      <c r="H133" s="19">
        <v>4575</v>
      </c>
      <c r="I133" s="19">
        <v>7089</v>
      </c>
      <c r="J133" s="19">
        <f>H133*0.16</f>
        <v>732</v>
      </c>
      <c r="K133" s="19">
        <f>I133*0.09</f>
        <v>638.01</v>
      </c>
      <c r="L133" s="19">
        <f>ROUND(H133*0.005,2)</f>
        <v>22.88</v>
      </c>
      <c r="M133" s="40">
        <f>J133+K133+L133</f>
        <v>1392.89</v>
      </c>
      <c r="N133" s="19">
        <f>H133*0.08</f>
        <v>366</v>
      </c>
      <c r="O133" s="19">
        <f>I133*0.02</f>
        <v>141.78</v>
      </c>
      <c r="P133" s="19">
        <f>L133</f>
        <v>22.88</v>
      </c>
      <c r="Q133" s="40">
        <f>N133+O133+P133</f>
        <v>530.66</v>
      </c>
      <c r="R133" s="40"/>
      <c r="S133" s="57">
        <v>1</v>
      </c>
      <c r="T133" s="19">
        <f>M133+Q133</f>
        <v>1923.55</v>
      </c>
      <c r="U133" s="58">
        <v>44774</v>
      </c>
      <c r="V133" s="59">
        <v>45139</v>
      </c>
      <c r="W133" s="60">
        <f>DATEDIF(U133,V133,"M")+1</f>
        <v>13</v>
      </c>
    </row>
    <row r="134" ht="18.75" customHeight="1" spans="1:23">
      <c r="A134" s="13">
        <v>129</v>
      </c>
      <c r="B134" s="21" t="s">
        <v>433</v>
      </c>
      <c r="C134" s="21" t="s">
        <v>434</v>
      </c>
      <c r="D134" s="24" t="s">
        <v>37</v>
      </c>
      <c r="E134" s="27" t="s">
        <v>435</v>
      </c>
      <c r="F134" s="22" t="s">
        <v>436</v>
      </c>
      <c r="G134" s="18" t="s">
        <v>40</v>
      </c>
      <c r="H134" s="25">
        <v>5000</v>
      </c>
      <c r="I134" s="43"/>
      <c r="J134" s="44">
        <f t="shared" ref="J134:J197" si="26">H134*0.16</f>
        <v>800</v>
      </c>
      <c r="K134" s="42"/>
      <c r="L134" s="42"/>
      <c r="M134" s="40">
        <f>J134+K134+L134</f>
        <v>800</v>
      </c>
      <c r="N134" s="42"/>
      <c r="O134" s="42"/>
      <c r="P134" s="42"/>
      <c r="Q134" s="40"/>
      <c r="R134" s="40"/>
      <c r="S134" s="57">
        <v>1</v>
      </c>
      <c r="T134" s="19">
        <f t="shared" ref="T134:T197" si="27">M134+Q134</f>
        <v>800</v>
      </c>
      <c r="U134" s="58">
        <v>44317</v>
      </c>
      <c r="V134" s="59">
        <v>45139</v>
      </c>
      <c r="W134" s="60">
        <f>DATEDIF(U134,V134,"M")+1</f>
        <v>28</v>
      </c>
    </row>
    <row r="135" ht="18.75" customHeight="1" spans="1:23">
      <c r="A135" s="13">
        <v>130</v>
      </c>
      <c r="B135" s="21"/>
      <c r="C135" s="21" t="s">
        <v>437</v>
      </c>
      <c r="D135" s="21" t="s">
        <v>37</v>
      </c>
      <c r="E135" s="27" t="s">
        <v>438</v>
      </c>
      <c r="F135" s="22" t="s">
        <v>439</v>
      </c>
      <c r="G135" s="18" t="s">
        <v>40</v>
      </c>
      <c r="H135" s="25">
        <v>5250</v>
      </c>
      <c r="I135" s="46"/>
      <c r="J135" s="44">
        <f>H135*0.16</f>
        <v>840</v>
      </c>
      <c r="K135" s="42"/>
      <c r="L135" s="42"/>
      <c r="M135" s="40">
        <f>J135+K135+L135</f>
        <v>840</v>
      </c>
      <c r="N135" s="42"/>
      <c r="O135" s="42"/>
      <c r="P135" s="42"/>
      <c r="Q135" s="40"/>
      <c r="R135" s="40"/>
      <c r="S135" s="57">
        <v>1</v>
      </c>
      <c r="T135" s="19">
        <f>M135+Q135</f>
        <v>840</v>
      </c>
      <c r="U135" s="58">
        <v>44470</v>
      </c>
      <c r="V135" s="59">
        <v>45139</v>
      </c>
      <c r="W135" s="60">
        <f>DATEDIF(U135,V135,"M")+1</f>
        <v>23</v>
      </c>
    </row>
    <row r="136" ht="18.75" customHeight="1" spans="1:23">
      <c r="A136" s="13">
        <v>131</v>
      </c>
      <c r="B136" s="21"/>
      <c r="C136" s="21" t="s">
        <v>440</v>
      </c>
      <c r="D136" s="24" t="s">
        <v>31</v>
      </c>
      <c r="E136" s="27" t="s">
        <v>441</v>
      </c>
      <c r="F136" s="22" t="s">
        <v>442</v>
      </c>
      <c r="G136" s="18" t="s">
        <v>40</v>
      </c>
      <c r="H136" s="19">
        <v>4575</v>
      </c>
      <c r="I136" s="43"/>
      <c r="J136" s="44">
        <f>H136*0.16</f>
        <v>732</v>
      </c>
      <c r="K136" s="42"/>
      <c r="L136" s="42"/>
      <c r="M136" s="40">
        <f>J136+K136+L136</f>
        <v>732</v>
      </c>
      <c r="N136" s="42"/>
      <c r="O136" s="42"/>
      <c r="P136" s="42"/>
      <c r="Q136" s="40"/>
      <c r="R136" s="40"/>
      <c r="S136" s="57">
        <v>1</v>
      </c>
      <c r="T136" s="19">
        <f>M136+Q136</f>
        <v>732</v>
      </c>
      <c r="U136" s="58">
        <v>44470</v>
      </c>
      <c r="V136" s="59">
        <v>45139</v>
      </c>
      <c r="W136" s="60">
        <f>DATEDIF(U136,V136,"M")+1</f>
        <v>23</v>
      </c>
    </row>
    <row r="137" ht="18.75" customHeight="1" spans="1:23">
      <c r="A137" s="13">
        <v>132</v>
      </c>
      <c r="B137" s="21"/>
      <c r="C137" s="21" t="s">
        <v>443</v>
      </c>
      <c r="D137" s="21" t="s">
        <v>31</v>
      </c>
      <c r="E137" s="27" t="s">
        <v>444</v>
      </c>
      <c r="F137" s="22" t="s">
        <v>445</v>
      </c>
      <c r="G137" s="18" t="s">
        <v>40</v>
      </c>
      <c r="H137" s="35">
        <v>4575</v>
      </c>
      <c r="I137" s="62"/>
      <c r="J137" s="44">
        <f>H137*0.16</f>
        <v>732</v>
      </c>
      <c r="K137" s="42"/>
      <c r="L137" s="42"/>
      <c r="M137" s="40">
        <f>J137+K137+L137</f>
        <v>732</v>
      </c>
      <c r="N137" s="42"/>
      <c r="O137" s="42"/>
      <c r="P137" s="42"/>
      <c r="Q137" s="40"/>
      <c r="R137" s="40"/>
      <c r="S137" s="57">
        <v>1</v>
      </c>
      <c r="T137" s="19">
        <f>M137+Q137</f>
        <v>732</v>
      </c>
      <c r="U137" s="58">
        <v>44501</v>
      </c>
      <c r="V137" s="59">
        <v>45139</v>
      </c>
      <c r="W137" s="60">
        <f>DATEDIF(U137,V137,"M")+1</f>
        <v>22</v>
      </c>
    </row>
    <row r="138" ht="18.75" customHeight="1" spans="1:23">
      <c r="A138" s="13">
        <v>133</v>
      </c>
      <c r="B138" s="21" t="s">
        <v>446</v>
      </c>
      <c r="C138" s="21" t="s">
        <v>447</v>
      </c>
      <c r="D138" s="24" t="s">
        <v>37</v>
      </c>
      <c r="E138" s="27" t="s">
        <v>448</v>
      </c>
      <c r="F138" s="22" t="s">
        <v>449</v>
      </c>
      <c r="G138" s="18" t="s">
        <v>40</v>
      </c>
      <c r="H138" s="25">
        <v>4575</v>
      </c>
      <c r="I138" s="42"/>
      <c r="J138" s="44">
        <f>H138*0.16</f>
        <v>732</v>
      </c>
      <c r="K138" s="42"/>
      <c r="L138" s="42"/>
      <c r="M138" s="40">
        <f>J138+K138+L138</f>
        <v>732</v>
      </c>
      <c r="N138" s="42"/>
      <c r="O138" s="42"/>
      <c r="P138" s="42"/>
      <c r="Q138" s="40"/>
      <c r="R138" s="40"/>
      <c r="S138" s="57">
        <v>1</v>
      </c>
      <c r="T138" s="19">
        <f>M138+Q138</f>
        <v>732</v>
      </c>
      <c r="U138" s="58">
        <v>44501</v>
      </c>
      <c r="V138" s="59">
        <v>45139</v>
      </c>
      <c r="W138" s="60">
        <f t="shared" ref="W138:W148" si="28">DATEDIF(U138,V138,"M")+1-1</f>
        <v>21</v>
      </c>
    </row>
    <row r="139" ht="18.75" customHeight="1" spans="1:23">
      <c r="A139" s="13">
        <v>134</v>
      </c>
      <c r="B139" s="21"/>
      <c r="C139" s="21" t="s">
        <v>450</v>
      </c>
      <c r="D139" s="24" t="s">
        <v>37</v>
      </c>
      <c r="E139" s="27" t="s">
        <v>451</v>
      </c>
      <c r="F139" s="22" t="s">
        <v>452</v>
      </c>
      <c r="G139" s="18" t="s">
        <v>40</v>
      </c>
      <c r="H139" s="25">
        <v>4575</v>
      </c>
      <c r="I139" s="42"/>
      <c r="J139" s="44">
        <f>H139*0.16</f>
        <v>732</v>
      </c>
      <c r="K139" s="42"/>
      <c r="L139" s="42"/>
      <c r="M139" s="40">
        <f>J139+K139+L139</f>
        <v>732</v>
      </c>
      <c r="N139" s="42"/>
      <c r="O139" s="42"/>
      <c r="P139" s="42"/>
      <c r="Q139" s="40"/>
      <c r="R139" s="40"/>
      <c r="S139" s="57">
        <v>1</v>
      </c>
      <c r="T139" s="19">
        <f>M139+Q139</f>
        <v>732</v>
      </c>
      <c r="U139" s="58">
        <v>44562</v>
      </c>
      <c r="V139" s="59">
        <v>45139</v>
      </c>
      <c r="W139" s="60">
        <f>DATEDIF(U139,V139,"M")+1-1</f>
        <v>19</v>
      </c>
    </row>
    <row r="140" ht="18.75" customHeight="1" spans="1:23">
      <c r="A140" s="13">
        <v>135</v>
      </c>
      <c r="B140" s="21"/>
      <c r="C140" s="21" t="s">
        <v>453</v>
      </c>
      <c r="D140" s="24" t="s">
        <v>37</v>
      </c>
      <c r="E140" s="27" t="s">
        <v>454</v>
      </c>
      <c r="F140" s="22" t="s">
        <v>455</v>
      </c>
      <c r="G140" s="18" t="s">
        <v>40</v>
      </c>
      <c r="H140" s="25">
        <v>4575</v>
      </c>
      <c r="I140" s="42"/>
      <c r="J140" s="44">
        <f>H140*0.16</f>
        <v>732</v>
      </c>
      <c r="K140" s="42"/>
      <c r="L140" s="42"/>
      <c r="M140" s="40">
        <f>J140+K140+L140</f>
        <v>732</v>
      </c>
      <c r="N140" s="42"/>
      <c r="O140" s="42"/>
      <c r="P140" s="42"/>
      <c r="Q140" s="40"/>
      <c r="R140" s="40"/>
      <c r="S140" s="57">
        <v>1</v>
      </c>
      <c r="T140" s="19">
        <f>M140+Q140</f>
        <v>732</v>
      </c>
      <c r="U140" s="58">
        <v>44501</v>
      </c>
      <c r="V140" s="59">
        <v>45139</v>
      </c>
      <c r="W140" s="60">
        <f>DATEDIF(U140,V140,"M")+1-1</f>
        <v>21</v>
      </c>
    </row>
    <row r="141" ht="18.75" customHeight="1" spans="1:23">
      <c r="A141" s="13">
        <v>136</v>
      </c>
      <c r="B141" s="21"/>
      <c r="C141" s="21" t="s">
        <v>456</v>
      </c>
      <c r="D141" s="24" t="s">
        <v>37</v>
      </c>
      <c r="E141" s="27" t="s">
        <v>457</v>
      </c>
      <c r="F141" s="22" t="s">
        <v>458</v>
      </c>
      <c r="G141" s="18" t="s">
        <v>40</v>
      </c>
      <c r="H141" s="25">
        <v>4575</v>
      </c>
      <c r="I141" s="42"/>
      <c r="J141" s="44">
        <f>H141*0.16</f>
        <v>732</v>
      </c>
      <c r="K141" s="42"/>
      <c r="L141" s="42"/>
      <c r="M141" s="40">
        <f>J141+K141+L141</f>
        <v>732</v>
      </c>
      <c r="N141" s="42"/>
      <c r="O141" s="42"/>
      <c r="P141" s="42"/>
      <c r="Q141" s="40"/>
      <c r="R141" s="40"/>
      <c r="S141" s="57">
        <v>1</v>
      </c>
      <c r="T141" s="19">
        <f>M141+Q141</f>
        <v>732</v>
      </c>
      <c r="U141" s="58">
        <v>44501</v>
      </c>
      <c r="V141" s="59">
        <v>45139</v>
      </c>
      <c r="W141" s="60">
        <f>DATEDIF(U141,V141,"M")+1-1</f>
        <v>21</v>
      </c>
    </row>
    <row r="142" ht="18.75" customHeight="1" spans="1:23">
      <c r="A142" s="13">
        <v>137</v>
      </c>
      <c r="B142" s="21"/>
      <c r="C142" s="21" t="s">
        <v>459</v>
      </c>
      <c r="D142" s="24" t="s">
        <v>37</v>
      </c>
      <c r="E142" s="27" t="s">
        <v>460</v>
      </c>
      <c r="F142" s="22" t="s">
        <v>461</v>
      </c>
      <c r="G142" s="18" t="s">
        <v>40</v>
      </c>
      <c r="H142" s="25">
        <v>4575</v>
      </c>
      <c r="I142" s="42"/>
      <c r="J142" s="44">
        <f>H142*0.16</f>
        <v>732</v>
      </c>
      <c r="K142" s="42"/>
      <c r="L142" s="42"/>
      <c r="M142" s="40">
        <f>J142+K142+L142</f>
        <v>732</v>
      </c>
      <c r="N142" s="42"/>
      <c r="O142" s="42"/>
      <c r="P142" s="42"/>
      <c r="Q142" s="40"/>
      <c r="R142" s="40"/>
      <c r="S142" s="57">
        <v>1</v>
      </c>
      <c r="T142" s="19">
        <f>M142+Q142</f>
        <v>732</v>
      </c>
      <c r="U142" s="58">
        <v>44531</v>
      </c>
      <c r="V142" s="59">
        <v>45139</v>
      </c>
      <c r="W142" s="60">
        <f>DATEDIF(U142,V142,"M")+1-1</f>
        <v>20</v>
      </c>
    </row>
    <row r="143" ht="18.75" customHeight="1" spans="1:23">
      <c r="A143" s="13">
        <v>138</v>
      </c>
      <c r="B143" s="21"/>
      <c r="C143" s="21" t="s">
        <v>462</v>
      </c>
      <c r="D143" s="21" t="s">
        <v>37</v>
      </c>
      <c r="E143" s="27" t="s">
        <v>463</v>
      </c>
      <c r="F143" s="22" t="s">
        <v>464</v>
      </c>
      <c r="G143" s="18" t="s">
        <v>40</v>
      </c>
      <c r="H143" s="46">
        <v>4575</v>
      </c>
      <c r="I143" s="42"/>
      <c r="J143" s="44">
        <f>H143*0.16</f>
        <v>732</v>
      </c>
      <c r="K143" s="42"/>
      <c r="L143" s="42"/>
      <c r="M143" s="40">
        <f>J143+K143+L143</f>
        <v>732</v>
      </c>
      <c r="N143" s="42"/>
      <c r="O143" s="42"/>
      <c r="P143" s="42"/>
      <c r="Q143" s="40"/>
      <c r="R143" s="40"/>
      <c r="S143" s="57">
        <v>1</v>
      </c>
      <c r="T143" s="19">
        <f>M143+Q143</f>
        <v>732</v>
      </c>
      <c r="U143" s="58">
        <v>44927</v>
      </c>
      <c r="V143" s="59">
        <v>45139</v>
      </c>
      <c r="W143" s="60">
        <f>DATEDIF(U143,V143,"M")+1-1</f>
        <v>7</v>
      </c>
    </row>
    <row r="144" ht="18.75" customHeight="1" spans="1:23">
      <c r="A144" s="13">
        <v>139</v>
      </c>
      <c r="B144" s="21"/>
      <c r="C144" s="21" t="s">
        <v>465</v>
      </c>
      <c r="D144" s="21" t="s">
        <v>37</v>
      </c>
      <c r="E144" s="27" t="s">
        <v>466</v>
      </c>
      <c r="F144" s="22" t="s">
        <v>467</v>
      </c>
      <c r="G144" s="18" t="s">
        <v>40</v>
      </c>
      <c r="H144" s="46">
        <v>4575</v>
      </c>
      <c r="I144" s="42"/>
      <c r="J144" s="44">
        <f>H144*0.16</f>
        <v>732</v>
      </c>
      <c r="K144" s="42"/>
      <c r="L144" s="42"/>
      <c r="M144" s="40">
        <f>J144+K144+L144</f>
        <v>732</v>
      </c>
      <c r="N144" s="42"/>
      <c r="O144" s="42"/>
      <c r="P144" s="42"/>
      <c r="Q144" s="40"/>
      <c r="R144" s="40"/>
      <c r="S144" s="57">
        <v>1</v>
      </c>
      <c r="T144" s="19">
        <f>M144+Q144</f>
        <v>732</v>
      </c>
      <c r="U144" s="58">
        <v>44927</v>
      </c>
      <c r="V144" s="59">
        <v>45139</v>
      </c>
      <c r="W144" s="60">
        <f>DATEDIF(U144,V144,"M")+1-1</f>
        <v>7</v>
      </c>
    </row>
    <row r="145" ht="18.75" customHeight="1" spans="1:23">
      <c r="A145" s="13">
        <v>140</v>
      </c>
      <c r="B145" s="21"/>
      <c r="C145" s="15" t="s">
        <v>468</v>
      </c>
      <c r="D145" s="24" t="s">
        <v>31</v>
      </c>
      <c r="E145" s="16" t="s">
        <v>469</v>
      </c>
      <c r="F145" s="22" t="s">
        <v>470</v>
      </c>
      <c r="G145" s="18" t="s">
        <v>40</v>
      </c>
      <c r="H145" s="63">
        <v>4575</v>
      </c>
      <c r="I145" s="42"/>
      <c r="J145" s="44">
        <f>H145*0.16</f>
        <v>732</v>
      </c>
      <c r="K145" s="42"/>
      <c r="L145" s="42"/>
      <c r="M145" s="40">
        <f>J145+K145+L145</f>
        <v>732</v>
      </c>
      <c r="N145" s="42"/>
      <c r="O145" s="42"/>
      <c r="P145" s="42"/>
      <c r="Q145" s="40"/>
      <c r="R145" s="40"/>
      <c r="S145" s="57">
        <v>1</v>
      </c>
      <c r="T145" s="19">
        <f>M145+Q145</f>
        <v>732</v>
      </c>
      <c r="U145" s="58">
        <v>44501</v>
      </c>
      <c r="V145" s="59">
        <v>45139</v>
      </c>
      <c r="W145" s="60">
        <f>DATEDIF(U145,V145,"M")+1-1</f>
        <v>21</v>
      </c>
    </row>
    <row r="146" ht="18.75" customHeight="1" spans="1:23">
      <c r="A146" s="13">
        <v>141</v>
      </c>
      <c r="B146" s="21"/>
      <c r="C146" s="15" t="s">
        <v>471</v>
      </c>
      <c r="D146" s="21" t="s">
        <v>37</v>
      </c>
      <c r="E146" s="16" t="s">
        <v>472</v>
      </c>
      <c r="F146" s="27" t="s">
        <v>473</v>
      </c>
      <c r="G146" s="18" t="s">
        <v>40</v>
      </c>
      <c r="H146" s="63">
        <v>4575</v>
      </c>
      <c r="I146" s="42"/>
      <c r="J146" s="44">
        <f>H146*0.16</f>
        <v>732</v>
      </c>
      <c r="K146" s="42"/>
      <c r="L146" s="42"/>
      <c r="M146" s="40">
        <f>J146+K146+L146</f>
        <v>732</v>
      </c>
      <c r="N146" s="42"/>
      <c r="O146" s="42"/>
      <c r="P146" s="42"/>
      <c r="Q146" s="40"/>
      <c r="R146" s="40"/>
      <c r="S146" s="57">
        <v>1</v>
      </c>
      <c r="T146" s="19">
        <f>M146+Q146</f>
        <v>732</v>
      </c>
      <c r="U146" s="58">
        <v>45017</v>
      </c>
      <c r="V146" s="59">
        <v>45139</v>
      </c>
      <c r="W146" s="60">
        <f>DATEDIF(U146,V146,"M")+1-1</f>
        <v>4</v>
      </c>
    </row>
    <row r="147" ht="18.75" customHeight="1" spans="1:23">
      <c r="A147" s="13">
        <v>142</v>
      </c>
      <c r="B147" s="21"/>
      <c r="C147" s="15" t="s">
        <v>474</v>
      </c>
      <c r="D147" s="21" t="s">
        <v>37</v>
      </c>
      <c r="E147" s="16" t="s">
        <v>475</v>
      </c>
      <c r="F147" s="27" t="s">
        <v>476</v>
      </c>
      <c r="G147" s="18" t="s">
        <v>40</v>
      </c>
      <c r="H147" s="63">
        <v>4575</v>
      </c>
      <c r="I147" s="42"/>
      <c r="J147" s="44">
        <f>H147*0.16</f>
        <v>732</v>
      </c>
      <c r="K147" s="42"/>
      <c r="L147" s="42"/>
      <c r="M147" s="40">
        <f>J147+K147+L147</f>
        <v>732</v>
      </c>
      <c r="N147" s="42"/>
      <c r="O147" s="42"/>
      <c r="P147" s="42"/>
      <c r="Q147" s="40"/>
      <c r="R147" s="40"/>
      <c r="S147" s="57">
        <v>1</v>
      </c>
      <c r="T147" s="19">
        <f>M147+Q147</f>
        <v>732</v>
      </c>
      <c r="U147" s="58">
        <v>45017</v>
      </c>
      <c r="V147" s="59">
        <v>45139</v>
      </c>
      <c r="W147" s="60">
        <f>DATEDIF(U147,V147,"M")+1-1</f>
        <v>4</v>
      </c>
    </row>
    <row r="148" ht="18.75" customHeight="1" spans="1:23">
      <c r="A148" s="13">
        <v>143</v>
      </c>
      <c r="B148" s="21"/>
      <c r="C148" s="15" t="s">
        <v>477</v>
      </c>
      <c r="D148" s="21" t="s">
        <v>37</v>
      </c>
      <c r="E148" s="16" t="s">
        <v>478</v>
      </c>
      <c r="F148" s="27" t="s">
        <v>479</v>
      </c>
      <c r="G148" s="18" t="s">
        <v>40</v>
      </c>
      <c r="H148" s="63">
        <v>4575</v>
      </c>
      <c r="I148" s="42"/>
      <c r="J148" s="44">
        <f>H148*0.16</f>
        <v>732</v>
      </c>
      <c r="K148" s="42"/>
      <c r="L148" s="42"/>
      <c r="M148" s="40">
        <f>J148+K148+L148</f>
        <v>732</v>
      </c>
      <c r="N148" s="42"/>
      <c r="O148" s="42"/>
      <c r="P148" s="42"/>
      <c r="Q148" s="40"/>
      <c r="R148" s="40"/>
      <c r="S148" s="57">
        <v>1</v>
      </c>
      <c r="T148" s="19">
        <f>M148+Q148</f>
        <v>732</v>
      </c>
      <c r="U148" s="58">
        <v>45017</v>
      </c>
      <c r="V148" s="59">
        <v>45139</v>
      </c>
      <c r="W148" s="60">
        <f>DATEDIF(U148,V148,"M")+1-1</f>
        <v>4</v>
      </c>
    </row>
    <row r="149" ht="18.75" customHeight="1" spans="1:23">
      <c r="A149" s="13">
        <v>144</v>
      </c>
      <c r="B149" s="21" t="s">
        <v>480</v>
      </c>
      <c r="C149" s="21" t="s">
        <v>481</v>
      </c>
      <c r="D149" s="21" t="s">
        <v>31</v>
      </c>
      <c r="E149" s="27" t="s">
        <v>482</v>
      </c>
      <c r="F149" s="27" t="s">
        <v>483</v>
      </c>
      <c r="G149" s="18" t="s">
        <v>40</v>
      </c>
      <c r="H149" s="35">
        <v>4575</v>
      </c>
      <c r="I149" s="42"/>
      <c r="J149" s="44">
        <f>H149*0.16</f>
        <v>732</v>
      </c>
      <c r="K149" s="42"/>
      <c r="L149" s="42"/>
      <c r="M149" s="40">
        <f>J149+K149+L149</f>
        <v>732</v>
      </c>
      <c r="N149" s="42"/>
      <c r="O149" s="42"/>
      <c r="P149" s="42"/>
      <c r="Q149" s="40"/>
      <c r="R149" s="40"/>
      <c r="S149" s="57">
        <v>1</v>
      </c>
      <c r="T149" s="19">
        <f>M149+Q149</f>
        <v>732</v>
      </c>
      <c r="U149" s="58">
        <v>44501</v>
      </c>
      <c r="V149" s="59">
        <v>45139</v>
      </c>
      <c r="W149" s="60">
        <f t="shared" ref="W149:W166" si="29">DATEDIF(U149,V149,"M")+1</f>
        <v>22</v>
      </c>
    </row>
    <row r="150" ht="18.75" customHeight="1" spans="1:23">
      <c r="A150" s="13">
        <v>145</v>
      </c>
      <c r="B150" s="20" t="s">
        <v>484</v>
      </c>
      <c r="C150" s="21" t="s">
        <v>485</v>
      </c>
      <c r="D150" s="24" t="s">
        <v>37</v>
      </c>
      <c r="E150" s="27" t="s">
        <v>486</v>
      </c>
      <c r="F150" s="27" t="s">
        <v>487</v>
      </c>
      <c r="G150" s="18" t="s">
        <v>40</v>
      </c>
      <c r="H150" s="25">
        <v>5515</v>
      </c>
      <c r="I150" s="42"/>
      <c r="J150" s="44">
        <f>H150*0.16</f>
        <v>882.4</v>
      </c>
      <c r="K150" s="42"/>
      <c r="L150" s="42"/>
      <c r="M150" s="40">
        <f>J150+K150+L150</f>
        <v>882.4</v>
      </c>
      <c r="N150" s="42"/>
      <c r="O150" s="42"/>
      <c r="P150" s="42"/>
      <c r="Q150" s="40"/>
      <c r="R150" s="40"/>
      <c r="S150" s="57">
        <v>1</v>
      </c>
      <c r="T150" s="19">
        <f>M150+Q150</f>
        <v>882.4</v>
      </c>
      <c r="U150" s="58">
        <v>44652</v>
      </c>
      <c r="V150" s="59">
        <v>45139</v>
      </c>
      <c r="W150" s="60">
        <f>DATEDIF(U150,V150,"M")+1</f>
        <v>17</v>
      </c>
    </row>
    <row r="151" ht="18.75" customHeight="1" spans="1:23">
      <c r="A151" s="13">
        <v>146</v>
      </c>
      <c r="B151" s="23"/>
      <c r="C151" s="21" t="s">
        <v>488</v>
      </c>
      <c r="D151" s="21" t="s">
        <v>37</v>
      </c>
      <c r="E151" s="27" t="s">
        <v>489</v>
      </c>
      <c r="F151" s="27" t="s">
        <v>490</v>
      </c>
      <c r="G151" s="18" t="s">
        <v>40</v>
      </c>
      <c r="H151" s="25">
        <v>4575</v>
      </c>
      <c r="I151" s="42"/>
      <c r="J151" s="44">
        <f>H151*0.16</f>
        <v>732</v>
      </c>
      <c r="K151" s="42"/>
      <c r="L151" s="42"/>
      <c r="M151" s="40">
        <f>J151+K151+L151</f>
        <v>732</v>
      </c>
      <c r="N151" s="42"/>
      <c r="O151" s="42"/>
      <c r="P151" s="42"/>
      <c r="Q151" s="40"/>
      <c r="R151" s="40"/>
      <c r="S151" s="57">
        <v>1</v>
      </c>
      <c r="T151" s="19">
        <f>M151+Q151</f>
        <v>732</v>
      </c>
      <c r="U151" s="58">
        <v>44409</v>
      </c>
      <c r="V151" s="59">
        <v>45139</v>
      </c>
      <c r="W151" s="60">
        <f>DATEDIF(U151,V151,"M")+1-15</f>
        <v>10</v>
      </c>
    </row>
    <row r="152" ht="18.75" customHeight="1" spans="1:23">
      <c r="A152" s="13">
        <v>147</v>
      </c>
      <c r="B152" s="23"/>
      <c r="C152" s="21" t="s">
        <v>491</v>
      </c>
      <c r="D152" s="21" t="s">
        <v>37</v>
      </c>
      <c r="E152" s="27" t="s">
        <v>492</v>
      </c>
      <c r="F152" s="27" t="s">
        <v>493</v>
      </c>
      <c r="G152" s="18" t="s">
        <v>40</v>
      </c>
      <c r="H152" s="25">
        <v>5000</v>
      </c>
      <c r="I152" s="42"/>
      <c r="J152" s="44">
        <f>H152*0.16</f>
        <v>800</v>
      </c>
      <c r="K152" s="42"/>
      <c r="L152" s="42"/>
      <c r="M152" s="40">
        <f>J152+K152+L152</f>
        <v>800</v>
      </c>
      <c r="N152" s="42"/>
      <c r="O152" s="42"/>
      <c r="P152" s="42"/>
      <c r="Q152" s="40"/>
      <c r="R152" s="40"/>
      <c r="S152" s="57">
        <v>1</v>
      </c>
      <c r="T152" s="19">
        <f>M152+Q152</f>
        <v>800</v>
      </c>
      <c r="U152" s="58">
        <v>45078</v>
      </c>
      <c r="V152" s="59">
        <v>45139</v>
      </c>
      <c r="W152" s="60">
        <f t="shared" ref="W152:W166" si="30">DATEDIF(U152,V152,"M")+1</f>
        <v>3</v>
      </c>
    </row>
    <row r="153" ht="18.75" customHeight="1" spans="1:23">
      <c r="A153" s="13">
        <v>148</v>
      </c>
      <c r="B153" s="23"/>
      <c r="C153" s="21" t="s">
        <v>494</v>
      </c>
      <c r="D153" s="21" t="s">
        <v>31</v>
      </c>
      <c r="E153" s="27" t="s">
        <v>495</v>
      </c>
      <c r="F153" s="27" t="s">
        <v>496</v>
      </c>
      <c r="G153" s="18" t="s">
        <v>40</v>
      </c>
      <c r="H153" s="25">
        <v>5000</v>
      </c>
      <c r="I153" s="42"/>
      <c r="J153" s="44">
        <f>H153*0.16</f>
        <v>800</v>
      </c>
      <c r="K153" s="42"/>
      <c r="L153" s="42"/>
      <c r="M153" s="40">
        <f>J153+K153+L153</f>
        <v>800</v>
      </c>
      <c r="N153" s="42"/>
      <c r="O153" s="42"/>
      <c r="P153" s="42"/>
      <c r="Q153" s="40"/>
      <c r="R153" s="40"/>
      <c r="S153" s="57">
        <v>1</v>
      </c>
      <c r="T153" s="19">
        <f>M153+Q153</f>
        <v>800</v>
      </c>
      <c r="U153" s="58">
        <v>45078</v>
      </c>
      <c r="V153" s="59">
        <v>45139</v>
      </c>
      <c r="W153" s="60">
        <f>DATEDIF(U153,V153,"M")+1</f>
        <v>3</v>
      </c>
    </row>
    <row r="154" ht="18.75" customHeight="1" spans="1:23">
      <c r="A154" s="13">
        <v>149</v>
      </c>
      <c r="B154" s="23"/>
      <c r="C154" s="21" t="s">
        <v>497</v>
      </c>
      <c r="D154" s="21" t="s">
        <v>37</v>
      </c>
      <c r="E154" s="27" t="s">
        <v>498</v>
      </c>
      <c r="F154" s="27" t="s">
        <v>499</v>
      </c>
      <c r="G154" s="18" t="s">
        <v>40</v>
      </c>
      <c r="H154" s="25">
        <v>5000</v>
      </c>
      <c r="I154" s="42"/>
      <c r="J154" s="44">
        <f>H154*0.16</f>
        <v>800</v>
      </c>
      <c r="K154" s="42"/>
      <c r="L154" s="42"/>
      <c r="M154" s="40">
        <f>J154+K154+L154</f>
        <v>800</v>
      </c>
      <c r="N154" s="42"/>
      <c r="O154" s="42"/>
      <c r="P154" s="42"/>
      <c r="Q154" s="40"/>
      <c r="R154" s="40"/>
      <c r="S154" s="57">
        <v>1</v>
      </c>
      <c r="T154" s="19">
        <f>M154+Q154</f>
        <v>800</v>
      </c>
      <c r="U154" s="58">
        <v>45078</v>
      </c>
      <c r="V154" s="59">
        <v>45139</v>
      </c>
      <c r="W154" s="60">
        <f>DATEDIF(U154,V154,"M")+1</f>
        <v>3</v>
      </c>
    </row>
    <row r="155" ht="18.75" customHeight="1" spans="1:23">
      <c r="A155" s="13">
        <v>150</v>
      </c>
      <c r="B155" s="23"/>
      <c r="C155" s="21" t="s">
        <v>500</v>
      </c>
      <c r="D155" s="21" t="s">
        <v>37</v>
      </c>
      <c r="E155" s="27" t="s">
        <v>501</v>
      </c>
      <c r="F155" s="27" t="s">
        <v>502</v>
      </c>
      <c r="G155" s="18" t="s">
        <v>40</v>
      </c>
      <c r="H155" s="25">
        <v>5000</v>
      </c>
      <c r="I155" s="42"/>
      <c r="J155" s="44">
        <f>H155*0.16</f>
        <v>800</v>
      </c>
      <c r="K155" s="42"/>
      <c r="L155" s="42"/>
      <c r="M155" s="40">
        <f>J155+K155+L155</f>
        <v>800</v>
      </c>
      <c r="N155" s="42"/>
      <c r="O155" s="42"/>
      <c r="P155" s="42"/>
      <c r="Q155" s="40"/>
      <c r="R155" s="40"/>
      <c r="S155" s="57">
        <v>1</v>
      </c>
      <c r="T155" s="19">
        <f>M155+Q155</f>
        <v>800</v>
      </c>
      <c r="U155" s="58">
        <v>45078</v>
      </c>
      <c r="V155" s="59">
        <v>45139</v>
      </c>
      <c r="W155" s="60">
        <f>DATEDIF(U155,V155,"M")+1</f>
        <v>3</v>
      </c>
    </row>
    <row r="156" ht="18.75" customHeight="1" spans="1:23">
      <c r="A156" s="13">
        <v>151</v>
      </c>
      <c r="B156" s="20" t="s">
        <v>503</v>
      </c>
      <c r="C156" s="21" t="s">
        <v>504</v>
      </c>
      <c r="D156" s="21" t="s">
        <v>37</v>
      </c>
      <c r="E156" s="27" t="s">
        <v>505</v>
      </c>
      <c r="F156" s="27" t="s">
        <v>506</v>
      </c>
      <c r="G156" s="18" t="s">
        <v>40</v>
      </c>
      <c r="H156" s="25">
        <v>4575</v>
      </c>
      <c r="I156" s="42"/>
      <c r="J156" s="44">
        <f>H156*0.16</f>
        <v>732</v>
      </c>
      <c r="K156" s="42"/>
      <c r="L156" s="42"/>
      <c r="M156" s="40">
        <f>J156+K156+L156</f>
        <v>732</v>
      </c>
      <c r="N156" s="42"/>
      <c r="O156" s="42"/>
      <c r="P156" s="42"/>
      <c r="Q156" s="40"/>
      <c r="R156" s="40"/>
      <c r="S156" s="57">
        <v>1</v>
      </c>
      <c r="T156" s="19">
        <f>M156+Q156</f>
        <v>732</v>
      </c>
      <c r="U156" s="58">
        <v>44256</v>
      </c>
      <c r="V156" s="59">
        <v>45139</v>
      </c>
      <c r="W156" s="60">
        <f>DATEDIF(U156,V156,"M")+1</f>
        <v>30</v>
      </c>
    </row>
    <row r="157" ht="18.75" customHeight="1" spans="1:23">
      <c r="A157" s="13">
        <v>152</v>
      </c>
      <c r="B157" s="33"/>
      <c r="C157" s="21" t="s">
        <v>507</v>
      </c>
      <c r="D157" s="21" t="s">
        <v>37</v>
      </c>
      <c r="E157" s="27" t="s">
        <v>508</v>
      </c>
      <c r="F157" s="27" t="s">
        <v>509</v>
      </c>
      <c r="G157" s="18" t="s">
        <v>40</v>
      </c>
      <c r="H157" s="25">
        <v>4575</v>
      </c>
      <c r="I157" s="42"/>
      <c r="J157" s="44">
        <f>H157*0.16</f>
        <v>732</v>
      </c>
      <c r="K157" s="42"/>
      <c r="L157" s="42"/>
      <c r="M157" s="40">
        <f>J157+K157+L157</f>
        <v>732</v>
      </c>
      <c r="N157" s="42"/>
      <c r="O157" s="42"/>
      <c r="P157" s="42"/>
      <c r="Q157" s="40"/>
      <c r="R157" s="40"/>
      <c r="S157" s="57">
        <v>1</v>
      </c>
      <c r="T157" s="19">
        <f>M157+Q157</f>
        <v>732</v>
      </c>
      <c r="U157" s="58">
        <v>44621</v>
      </c>
      <c r="V157" s="59">
        <v>45139</v>
      </c>
      <c r="W157" s="60">
        <f>DATEDIF(U157,V157,"M")+1</f>
        <v>18</v>
      </c>
    </row>
    <row r="158" ht="18.75" customHeight="1" spans="1:23">
      <c r="A158" s="13">
        <v>153</v>
      </c>
      <c r="B158" s="20" t="s">
        <v>510</v>
      </c>
      <c r="C158" s="21" t="s">
        <v>511</v>
      </c>
      <c r="D158" s="21" t="s">
        <v>37</v>
      </c>
      <c r="E158" s="27" t="s">
        <v>512</v>
      </c>
      <c r="F158" s="64" t="s">
        <v>513</v>
      </c>
      <c r="G158" s="18" t="s">
        <v>40</v>
      </c>
      <c r="H158" s="25">
        <v>4575</v>
      </c>
      <c r="I158" s="42"/>
      <c r="J158" s="44">
        <f>H158*0.16</f>
        <v>732</v>
      </c>
      <c r="K158" s="42"/>
      <c r="L158" s="42"/>
      <c r="M158" s="40">
        <f>J158+K158+L158</f>
        <v>732</v>
      </c>
      <c r="N158" s="42"/>
      <c r="O158" s="42"/>
      <c r="P158" s="42"/>
      <c r="Q158" s="40"/>
      <c r="R158" s="40"/>
      <c r="S158" s="57">
        <v>1</v>
      </c>
      <c r="T158" s="19">
        <f>M158+Q158</f>
        <v>732</v>
      </c>
      <c r="U158" s="58">
        <v>44348</v>
      </c>
      <c r="V158" s="59">
        <v>45139</v>
      </c>
      <c r="W158" s="60">
        <f>DATEDIF(U158,V158,"M")+1</f>
        <v>27</v>
      </c>
    </row>
    <row r="159" ht="18.75" customHeight="1" spans="1:23">
      <c r="A159" s="13">
        <v>154</v>
      </c>
      <c r="B159" s="23"/>
      <c r="C159" s="21" t="s">
        <v>514</v>
      </c>
      <c r="D159" s="21" t="s">
        <v>31</v>
      </c>
      <c r="E159" s="27" t="s">
        <v>515</v>
      </c>
      <c r="F159" s="64" t="s">
        <v>516</v>
      </c>
      <c r="G159" s="18" t="s">
        <v>40</v>
      </c>
      <c r="H159" s="25">
        <v>4575</v>
      </c>
      <c r="I159" s="42"/>
      <c r="J159" s="44">
        <f>H159*0.16</f>
        <v>732</v>
      </c>
      <c r="K159" s="42"/>
      <c r="L159" s="42"/>
      <c r="M159" s="40">
        <f>J159+K159+L159</f>
        <v>732</v>
      </c>
      <c r="N159" s="42"/>
      <c r="O159" s="42"/>
      <c r="P159" s="42"/>
      <c r="Q159" s="40"/>
      <c r="R159" s="40"/>
      <c r="S159" s="57">
        <v>1</v>
      </c>
      <c r="T159" s="19">
        <f>M159+Q159</f>
        <v>732</v>
      </c>
      <c r="U159" s="58">
        <v>44348</v>
      </c>
      <c r="V159" s="59">
        <v>45139</v>
      </c>
      <c r="W159" s="60">
        <f>DATEDIF(U159,V159,"M")+1</f>
        <v>27</v>
      </c>
    </row>
    <row r="160" ht="18.75" customHeight="1" spans="1:23">
      <c r="A160" s="13">
        <v>155</v>
      </c>
      <c r="B160" s="23"/>
      <c r="C160" s="21" t="s">
        <v>517</v>
      </c>
      <c r="D160" s="24" t="s">
        <v>31</v>
      </c>
      <c r="E160" s="27" t="s">
        <v>518</v>
      </c>
      <c r="F160" s="64" t="s">
        <v>519</v>
      </c>
      <c r="G160" s="18" t="s">
        <v>40</v>
      </c>
      <c r="H160" s="25">
        <v>4575</v>
      </c>
      <c r="I160" s="42"/>
      <c r="J160" s="44">
        <f>H160*0.16</f>
        <v>732</v>
      </c>
      <c r="K160" s="42"/>
      <c r="L160" s="42"/>
      <c r="M160" s="40">
        <f>J160+K160+L160</f>
        <v>732</v>
      </c>
      <c r="N160" s="42"/>
      <c r="O160" s="42"/>
      <c r="P160" s="42"/>
      <c r="Q160" s="40"/>
      <c r="R160" s="40"/>
      <c r="S160" s="57">
        <v>1</v>
      </c>
      <c r="T160" s="19">
        <f>M160+Q160</f>
        <v>732</v>
      </c>
      <c r="U160" s="58">
        <v>44348</v>
      </c>
      <c r="V160" s="59">
        <v>45139</v>
      </c>
      <c r="W160" s="60">
        <f>DATEDIF(U160,V160,"M")+1</f>
        <v>27</v>
      </c>
    </row>
    <row r="161" ht="18.75" customHeight="1" spans="1:23">
      <c r="A161" s="13">
        <v>156</v>
      </c>
      <c r="B161" s="33"/>
      <c r="C161" s="21" t="s">
        <v>520</v>
      </c>
      <c r="D161" s="21" t="s">
        <v>37</v>
      </c>
      <c r="E161" s="27" t="s">
        <v>521</v>
      </c>
      <c r="F161" s="64" t="s">
        <v>522</v>
      </c>
      <c r="G161" s="18" t="s">
        <v>40</v>
      </c>
      <c r="H161" s="25">
        <v>4575</v>
      </c>
      <c r="I161" s="42"/>
      <c r="J161" s="44">
        <f>H161*0.16</f>
        <v>732</v>
      </c>
      <c r="K161" s="42"/>
      <c r="L161" s="42"/>
      <c r="M161" s="40">
        <f>J161+K161+L161</f>
        <v>732</v>
      </c>
      <c r="N161" s="42"/>
      <c r="O161" s="42"/>
      <c r="P161" s="42"/>
      <c r="Q161" s="40"/>
      <c r="R161" s="40"/>
      <c r="S161" s="57">
        <v>1</v>
      </c>
      <c r="T161" s="19">
        <f>M161+Q161</f>
        <v>732</v>
      </c>
      <c r="U161" s="58">
        <v>44348</v>
      </c>
      <c r="V161" s="59">
        <v>45139</v>
      </c>
      <c r="W161" s="60">
        <f>DATEDIF(U161,V161,"M")+1</f>
        <v>27</v>
      </c>
    </row>
    <row r="162" ht="18.75" customHeight="1" spans="1:23">
      <c r="A162" s="13">
        <v>157</v>
      </c>
      <c r="B162" s="23" t="s">
        <v>523</v>
      </c>
      <c r="C162" s="21" t="s">
        <v>524</v>
      </c>
      <c r="D162" s="21" t="s">
        <v>31</v>
      </c>
      <c r="E162" s="27" t="s">
        <v>525</v>
      </c>
      <c r="F162" s="27" t="s">
        <v>526</v>
      </c>
      <c r="G162" s="18" t="s">
        <v>40</v>
      </c>
      <c r="H162" s="35">
        <v>5457</v>
      </c>
      <c r="I162" s="42"/>
      <c r="J162" s="44">
        <f>H162*0.16</f>
        <v>873.12</v>
      </c>
      <c r="K162" s="42"/>
      <c r="L162" s="42"/>
      <c r="M162" s="40">
        <f>J162+K162+L162</f>
        <v>873.12</v>
      </c>
      <c r="N162" s="42"/>
      <c r="O162" s="42"/>
      <c r="P162" s="42"/>
      <c r="Q162" s="40"/>
      <c r="R162" s="40"/>
      <c r="S162" s="57">
        <v>1</v>
      </c>
      <c r="T162" s="19">
        <f>M162+Q162</f>
        <v>873.12</v>
      </c>
      <c r="U162" s="58">
        <v>44256</v>
      </c>
      <c r="V162" s="59">
        <v>45139</v>
      </c>
      <c r="W162" s="60">
        <f>DATEDIF(U162,V162,"M")+1</f>
        <v>30</v>
      </c>
    </row>
    <row r="163" ht="18.75" customHeight="1" spans="1:23">
      <c r="A163" s="13">
        <v>158</v>
      </c>
      <c r="B163" s="23"/>
      <c r="C163" s="21" t="s">
        <v>527</v>
      </c>
      <c r="D163" s="24" t="s">
        <v>31</v>
      </c>
      <c r="E163" s="27" t="s">
        <v>528</v>
      </c>
      <c r="F163" s="27" t="s">
        <v>529</v>
      </c>
      <c r="G163" s="18" t="s">
        <v>40</v>
      </c>
      <c r="H163" s="35">
        <v>4575</v>
      </c>
      <c r="I163" s="42"/>
      <c r="J163" s="44">
        <f>H163*0.16</f>
        <v>732</v>
      </c>
      <c r="K163" s="42"/>
      <c r="L163" s="42"/>
      <c r="M163" s="40">
        <f>J163+K163+L163</f>
        <v>732</v>
      </c>
      <c r="N163" s="42"/>
      <c r="O163" s="42"/>
      <c r="P163" s="42"/>
      <c r="Q163" s="40"/>
      <c r="R163" s="40"/>
      <c r="S163" s="57">
        <v>1</v>
      </c>
      <c r="T163" s="19">
        <f>M163+Q163</f>
        <v>732</v>
      </c>
      <c r="U163" s="58">
        <v>44256</v>
      </c>
      <c r="V163" s="59">
        <v>45139</v>
      </c>
      <c r="W163" s="60">
        <f>DATEDIF(U163,V163,"M")+1</f>
        <v>30</v>
      </c>
    </row>
    <row r="164" ht="18.75" customHeight="1" spans="1:23">
      <c r="A164" s="13">
        <v>159</v>
      </c>
      <c r="B164" s="23"/>
      <c r="C164" s="21" t="s">
        <v>530</v>
      </c>
      <c r="D164" s="21" t="s">
        <v>31</v>
      </c>
      <c r="E164" s="27" t="s">
        <v>531</v>
      </c>
      <c r="F164" s="27" t="s">
        <v>532</v>
      </c>
      <c r="G164" s="18" t="s">
        <v>40</v>
      </c>
      <c r="H164" s="35">
        <v>4575</v>
      </c>
      <c r="I164" s="42"/>
      <c r="J164" s="44">
        <f>H164*0.16</f>
        <v>732</v>
      </c>
      <c r="K164" s="42"/>
      <c r="L164" s="42"/>
      <c r="M164" s="40">
        <f>J164+K164+L164</f>
        <v>732</v>
      </c>
      <c r="N164" s="42"/>
      <c r="O164" s="42"/>
      <c r="P164" s="42"/>
      <c r="Q164" s="40"/>
      <c r="R164" s="40"/>
      <c r="S164" s="57">
        <v>1</v>
      </c>
      <c r="T164" s="19">
        <f>M164+Q164</f>
        <v>732</v>
      </c>
      <c r="U164" s="58">
        <v>44470</v>
      </c>
      <c r="V164" s="59">
        <v>45139</v>
      </c>
      <c r="W164" s="60">
        <f>DATEDIF(U164,V164,"M")+1</f>
        <v>23</v>
      </c>
    </row>
    <row r="165" ht="18.75" customHeight="1" spans="1:23">
      <c r="A165" s="13">
        <v>160</v>
      </c>
      <c r="B165" s="23"/>
      <c r="C165" s="21" t="s">
        <v>533</v>
      </c>
      <c r="D165" s="21" t="s">
        <v>31</v>
      </c>
      <c r="E165" s="27" t="s">
        <v>534</v>
      </c>
      <c r="F165" s="27" t="s">
        <v>535</v>
      </c>
      <c r="G165" s="18" t="s">
        <v>40</v>
      </c>
      <c r="H165" s="35">
        <v>4575</v>
      </c>
      <c r="I165" s="42"/>
      <c r="J165" s="44">
        <f>H165*0.16</f>
        <v>732</v>
      </c>
      <c r="K165" s="42"/>
      <c r="L165" s="42"/>
      <c r="M165" s="40">
        <f>J165+K165+L165</f>
        <v>732</v>
      </c>
      <c r="N165" s="42"/>
      <c r="O165" s="42"/>
      <c r="P165" s="42"/>
      <c r="Q165" s="40"/>
      <c r="R165" s="40"/>
      <c r="S165" s="57">
        <v>1</v>
      </c>
      <c r="T165" s="19">
        <f>M165+Q165</f>
        <v>732</v>
      </c>
      <c r="U165" s="58">
        <v>44470</v>
      </c>
      <c r="V165" s="59">
        <v>45139</v>
      </c>
      <c r="W165" s="60">
        <f>DATEDIF(U165,V165,"M")+1</f>
        <v>23</v>
      </c>
    </row>
    <row r="166" ht="18.75" customHeight="1" spans="1:23">
      <c r="A166" s="13">
        <v>161</v>
      </c>
      <c r="B166" s="23"/>
      <c r="C166" s="21" t="s">
        <v>536</v>
      </c>
      <c r="D166" s="21" t="s">
        <v>37</v>
      </c>
      <c r="E166" s="27" t="s">
        <v>537</v>
      </c>
      <c r="F166" s="27" t="s">
        <v>538</v>
      </c>
      <c r="G166" s="18" t="s">
        <v>40</v>
      </c>
      <c r="H166" s="35">
        <v>4575</v>
      </c>
      <c r="I166" s="42"/>
      <c r="J166" s="44">
        <f>H166*0.16</f>
        <v>732</v>
      </c>
      <c r="K166" s="42"/>
      <c r="L166" s="42"/>
      <c r="M166" s="40">
        <f>J166+K166+L166</f>
        <v>732</v>
      </c>
      <c r="N166" s="42"/>
      <c r="O166" s="42"/>
      <c r="P166" s="42"/>
      <c r="Q166" s="40"/>
      <c r="R166" s="40"/>
      <c r="S166" s="57">
        <v>1</v>
      </c>
      <c r="T166" s="19">
        <f>M166+Q166</f>
        <v>732</v>
      </c>
      <c r="U166" s="58">
        <v>44531</v>
      </c>
      <c r="V166" s="59">
        <v>45139</v>
      </c>
      <c r="W166" s="60">
        <f>DATEDIF(U166,V166,"M")+1</f>
        <v>21</v>
      </c>
    </row>
    <row r="167" ht="18.75" customHeight="1" spans="1:23">
      <c r="A167" s="13">
        <v>162</v>
      </c>
      <c r="B167" s="23"/>
      <c r="C167" s="21" t="s">
        <v>539</v>
      </c>
      <c r="D167" s="21" t="s">
        <v>37</v>
      </c>
      <c r="E167" s="27" t="s">
        <v>540</v>
      </c>
      <c r="F167" s="27" t="s">
        <v>541</v>
      </c>
      <c r="G167" s="18" t="s">
        <v>40</v>
      </c>
      <c r="H167" s="35">
        <v>4575</v>
      </c>
      <c r="I167" s="42"/>
      <c r="J167" s="44">
        <f>H167*0.16</f>
        <v>732</v>
      </c>
      <c r="K167" s="42"/>
      <c r="L167" s="42"/>
      <c r="M167" s="40">
        <f>J167+K167+L167</f>
        <v>732</v>
      </c>
      <c r="N167" s="42"/>
      <c r="O167" s="42"/>
      <c r="P167" s="42"/>
      <c r="Q167" s="40"/>
      <c r="R167" s="40"/>
      <c r="S167" s="57">
        <v>1</v>
      </c>
      <c r="T167" s="19">
        <f>M167+Q167</f>
        <v>732</v>
      </c>
      <c r="U167" s="58">
        <v>44256</v>
      </c>
      <c r="V167" s="59">
        <v>45139</v>
      </c>
      <c r="W167" s="60">
        <f>DATEDIF(U167,V167,"M")+1-1</f>
        <v>29</v>
      </c>
    </row>
    <row r="168" ht="18.75" customHeight="1" spans="1:23">
      <c r="A168" s="13">
        <v>163</v>
      </c>
      <c r="B168" s="23"/>
      <c r="C168" s="21" t="s">
        <v>542</v>
      </c>
      <c r="D168" s="21" t="s">
        <v>37</v>
      </c>
      <c r="E168" s="27" t="s">
        <v>543</v>
      </c>
      <c r="F168" s="27" t="s">
        <v>544</v>
      </c>
      <c r="G168" s="18" t="s">
        <v>40</v>
      </c>
      <c r="H168" s="35">
        <v>4575</v>
      </c>
      <c r="I168" s="42"/>
      <c r="J168" s="44">
        <f>H168*0.16</f>
        <v>732</v>
      </c>
      <c r="K168" s="42"/>
      <c r="L168" s="42"/>
      <c r="M168" s="40">
        <f>J168+K168+L168</f>
        <v>732</v>
      </c>
      <c r="N168" s="42"/>
      <c r="O168" s="42"/>
      <c r="P168" s="42"/>
      <c r="Q168" s="40"/>
      <c r="R168" s="40"/>
      <c r="S168" s="57">
        <v>1</v>
      </c>
      <c r="T168" s="19">
        <f>M168+Q168</f>
        <v>732</v>
      </c>
      <c r="U168" s="58">
        <v>44682</v>
      </c>
      <c r="V168" s="59">
        <v>45139</v>
      </c>
      <c r="W168" s="60">
        <f t="shared" ref="W168:W172" si="31">DATEDIF(U168,V168,"M")+1</f>
        <v>16</v>
      </c>
    </row>
    <row r="169" ht="18.75" customHeight="1" spans="1:23">
      <c r="A169" s="13">
        <v>164</v>
      </c>
      <c r="B169" s="23"/>
      <c r="C169" s="21" t="s">
        <v>545</v>
      </c>
      <c r="D169" s="21" t="s">
        <v>37</v>
      </c>
      <c r="E169" s="27" t="s">
        <v>546</v>
      </c>
      <c r="F169" s="27" t="s">
        <v>547</v>
      </c>
      <c r="G169" s="18" t="s">
        <v>40</v>
      </c>
      <c r="H169" s="35">
        <v>4575</v>
      </c>
      <c r="I169" s="42"/>
      <c r="J169" s="44">
        <f>H169*0.16</f>
        <v>732</v>
      </c>
      <c r="K169" s="42"/>
      <c r="L169" s="42"/>
      <c r="M169" s="40">
        <f>J169+K169+L169</f>
        <v>732</v>
      </c>
      <c r="N169" s="42"/>
      <c r="O169" s="42"/>
      <c r="P169" s="42"/>
      <c r="Q169" s="40"/>
      <c r="R169" s="40"/>
      <c r="S169" s="57">
        <v>1</v>
      </c>
      <c r="T169" s="19">
        <f>M169+Q169</f>
        <v>732</v>
      </c>
      <c r="U169" s="58">
        <v>44682</v>
      </c>
      <c r="V169" s="59">
        <v>45139</v>
      </c>
      <c r="W169" s="60">
        <f>DATEDIF(U169,V169,"M")+1</f>
        <v>16</v>
      </c>
    </row>
    <row r="170" ht="18.75" customHeight="1" spans="1:23">
      <c r="A170" s="13">
        <v>165</v>
      </c>
      <c r="B170" s="23"/>
      <c r="C170" s="21" t="s">
        <v>548</v>
      </c>
      <c r="D170" s="21" t="s">
        <v>31</v>
      </c>
      <c r="E170" s="27" t="s">
        <v>549</v>
      </c>
      <c r="F170" s="27" t="s">
        <v>550</v>
      </c>
      <c r="G170" s="18" t="s">
        <v>40</v>
      </c>
      <c r="H170" s="35">
        <v>6300</v>
      </c>
      <c r="I170" s="42"/>
      <c r="J170" s="44">
        <f>H170*0.16</f>
        <v>1008</v>
      </c>
      <c r="K170" s="42"/>
      <c r="L170" s="42"/>
      <c r="M170" s="40">
        <f>J170+K170+L170</f>
        <v>1008</v>
      </c>
      <c r="N170" s="42"/>
      <c r="O170" s="42"/>
      <c r="P170" s="42"/>
      <c r="Q170" s="40"/>
      <c r="R170" s="40"/>
      <c r="S170" s="57">
        <v>1</v>
      </c>
      <c r="T170" s="19">
        <f>M170+Q170</f>
        <v>1008</v>
      </c>
      <c r="U170" s="58">
        <v>44713</v>
      </c>
      <c r="V170" s="59">
        <v>45139</v>
      </c>
      <c r="W170" s="60">
        <f>DATEDIF(U170,V170,"M")+1</f>
        <v>15</v>
      </c>
    </row>
    <row r="171" ht="18.75" customHeight="1" spans="1:23">
      <c r="A171" s="13">
        <v>166</v>
      </c>
      <c r="B171" s="23"/>
      <c r="C171" s="21" t="s">
        <v>551</v>
      </c>
      <c r="D171" s="21" t="s">
        <v>31</v>
      </c>
      <c r="E171" s="27" t="s">
        <v>552</v>
      </c>
      <c r="F171" s="27" t="s">
        <v>553</v>
      </c>
      <c r="G171" s="18" t="s">
        <v>40</v>
      </c>
      <c r="H171" s="19">
        <v>4575</v>
      </c>
      <c r="I171" s="42"/>
      <c r="J171" s="44">
        <f>H171*0.16</f>
        <v>732</v>
      </c>
      <c r="K171" s="42"/>
      <c r="L171" s="42"/>
      <c r="M171" s="40">
        <f>J171+K171+L171</f>
        <v>732</v>
      </c>
      <c r="N171" s="42"/>
      <c r="O171" s="42"/>
      <c r="P171" s="42"/>
      <c r="Q171" s="40"/>
      <c r="R171" s="40"/>
      <c r="S171" s="57">
        <v>1</v>
      </c>
      <c r="T171" s="19">
        <f>M171+Q171</f>
        <v>732</v>
      </c>
      <c r="U171" s="58">
        <v>44743</v>
      </c>
      <c r="V171" s="59">
        <v>45139</v>
      </c>
      <c r="W171" s="60">
        <f>DATEDIF(U171,V171,"M")+1</f>
        <v>14</v>
      </c>
    </row>
    <row r="172" ht="18.75" customHeight="1" spans="1:23">
      <c r="A172" s="13">
        <v>167</v>
      </c>
      <c r="B172" s="23"/>
      <c r="C172" s="21" t="s">
        <v>554</v>
      </c>
      <c r="D172" s="21" t="s">
        <v>31</v>
      </c>
      <c r="E172" s="27" t="s">
        <v>555</v>
      </c>
      <c r="F172" s="27" t="s">
        <v>556</v>
      </c>
      <c r="G172" s="18" t="s">
        <v>40</v>
      </c>
      <c r="H172" s="35">
        <v>6000</v>
      </c>
      <c r="I172" s="42"/>
      <c r="J172" s="44">
        <f>H172*0.16</f>
        <v>960</v>
      </c>
      <c r="K172" s="42"/>
      <c r="L172" s="42"/>
      <c r="M172" s="40">
        <f>J172+K172+L172</f>
        <v>960</v>
      </c>
      <c r="N172" s="42"/>
      <c r="O172" s="42"/>
      <c r="P172" s="42"/>
      <c r="Q172" s="40"/>
      <c r="R172" s="40"/>
      <c r="S172" s="57">
        <v>1</v>
      </c>
      <c r="T172" s="19">
        <f>M172+Q172</f>
        <v>960</v>
      </c>
      <c r="U172" s="58">
        <v>44774</v>
      </c>
      <c r="V172" s="59">
        <v>45139</v>
      </c>
      <c r="W172" s="60">
        <f>DATEDIF(U172,V172,"M")+1</f>
        <v>13</v>
      </c>
    </row>
    <row r="173" ht="18.75" customHeight="1" spans="1:23">
      <c r="A173" s="13">
        <v>168</v>
      </c>
      <c r="B173" s="23"/>
      <c r="C173" s="21" t="s">
        <v>557</v>
      </c>
      <c r="D173" s="21" t="s">
        <v>37</v>
      </c>
      <c r="E173" s="27" t="s">
        <v>558</v>
      </c>
      <c r="F173" s="27" t="s">
        <v>559</v>
      </c>
      <c r="G173" s="18" t="s">
        <v>40</v>
      </c>
      <c r="H173" s="19">
        <v>4575</v>
      </c>
      <c r="I173" s="42"/>
      <c r="J173" s="44">
        <f>H173*0.16</f>
        <v>732</v>
      </c>
      <c r="K173" s="42"/>
      <c r="L173" s="42"/>
      <c r="M173" s="40">
        <f>J173+K173+L173</f>
        <v>732</v>
      </c>
      <c r="N173" s="42"/>
      <c r="O173" s="42"/>
      <c r="P173" s="42"/>
      <c r="Q173" s="40"/>
      <c r="R173" s="40"/>
      <c r="S173" s="57">
        <v>1</v>
      </c>
      <c r="T173" s="19">
        <f>M173+Q173</f>
        <v>732</v>
      </c>
      <c r="U173" s="58">
        <v>44287</v>
      </c>
      <c r="V173" s="59">
        <v>45139</v>
      </c>
      <c r="W173" s="60">
        <f>DATEDIF(U173,V173,"M")+1-10</f>
        <v>19</v>
      </c>
    </row>
    <row r="174" ht="18.75" customHeight="1" spans="1:23">
      <c r="A174" s="13">
        <v>169</v>
      </c>
      <c r="B174" s="23"/>
      <c r="C174" s="21" t="s">
        <v>560</v>
      </c>
      <c r="D174" s="21" t="s">
        <v>37</v>
      </c>
      <c r="E174" s="27" t="s">
        <v>561</v>
      </c>
      <c r="F174" s="27" t="s">
        <v>562</v>
      </c>
      <c r="G174" s="18" t="s">
        <v>40</v>
      </c>
      <c r="H174" s="25">
        <v>4575</v>
      </c>
      <c r="I174" s="42"/>
      <c r="J174" s="44">
        <f>H174*0.16</f>
        <v>732</v>
      </c>
      <c r="K174" s="42"/>
      <c r="L174" s="42"/>
      <c r="M174" s="40">
        <f>J174+K174+L174</f>
        <v>732</v>
      </c>
      <c r="N174" s="42"/>
      <c r="O174" s="42"/>
      <c r="P174" s="42"/>
      <c r="Q174" s="40"/>
      <c r="R174" s="40"/>
      <c r="S174" s="57">
        <v>1</v>
      </c>
      <c r="T174" s="19">
        <f>M174+Q174</f>
        <v>732</v>
      </c>
      <c r="U174" s="58">
        <v>44896</v>
      </c>
      <c r="V174" s="59">
        <v>45139</v>
      </c>
      <c r="W174" s="60">
        <f t="shared" ref="W174:W187" si="32">DATEDIF(U174,V174,"M")+1</f>
        <v>9</v>
      </c>
    </row>
    <row r="175" ht="18.75" customHeight="1" spans="1:23">
      <c r="A175" s="13">
        <v>170</v>
      </c>
      <c r="B175" s="23"/>
      <c r="C175" s="21" t="s">
        <v>563</v>
      </c>
      <c r="D175" s="21" t="s">
        <v>37</v>
      </c>
      <c r="E175" s="27" t="s">
        <v>564</v>
      </c>
      <c r="F175" s="27" t="s">
        <v>565</v>
      </c>
      <c r="G175" s="18" t="s">
        <v>40</v>
      </c>
      <c r="H175" s="25">
        <v>6000</v>
      </c>
      <c r="I175" s="42"/>
      <c r="J175" s="44">
        <f>H175*0.16</f>
        <v>960</v>
      </c>
      <c r="K175" s="42"/>
      <c r="L175" s="42"/>
      <c r="M175" s="40">
        <f>J175+K175+L175</f>
        <v>960</v>
      </c>
      <c r="N175" s="42"/>
      <c r="O175" s="42"/>
      <c r="P175" s="42"/>
      <c r="Q175" s="40"/>
      <c r="R175" s="40"/>
      <c r="S175" s="57">
        <v>1</v>
      </c>
      <c r="T175" s="19">
        <f>M175+Q175</f>
        <v>960</v>
      </c>
      <c r="U175" s="58">
        <v>44958</v>
      </c>
      <c r="V175" s="59">
        <v>45139</v>
      </c>
      <c r="W175" s="60">
        <f>DATEDIF(U175,V175,"M")+1</f>
        <v>7</v>
      </c>
    </row>
    <row r="176" ht="18.75" customHeight="1" spans="1:23">
      <c r="A176" s="13">
        <v>171</v>
      </c>
      <c r="B176" s="23"/>
      <c r="C176" s="21" t="s">
        <v>566</v>
      </c>
      <c r="D176" s="21" t="s">
        <v>37</v>
      </c>
      <c r="E176" s="27" t="s">
        <v>567</v>
      </c>
      <c r="F176" s="27" t="s">
        <v>568</v>
      </c>
      <c r="G176" s="18" t="s">
        <v>40</v>
      </c>
      <c r="H176" s="25">
        <v>7000</v>
      </c>
      <c r="I176" s="42"/>
      <c r="J176" s="44">
        <f>H176*0.16</f>
        <v>1120</v>
      </c>
      <c r="K176" s="42"/>
      <c r="L176" s="42"/>
      <c r="M176" s="40">
        <f>J176+K176+L176</f>
        <v>1120</v>
      </c>
      <c r="N176" s="42"/>
      <c r="O176" s="42"/>
      <c r="P176" s="42"/>
      <c r="Q176" s="40"/>
      <c r="R176" s="40"/>
      <c r="S176" s="57">
        <v>1</v>
      </c>
      <c r="T176" s="19">
        <f>M176+Q176</f>
        <v>1120</v>
      </c>
      <c r="U176" s="58">
        <v>45078</v>
      </c>
      <c r="V176" s="59">
        <v>45139</v>
      </c>
      <c r="W176" s="60">
        <f>DATEDIF(U176,V176,"M")+1</f>
        <v>3</v>
      </c>
    </row>
    <row r="177" ht="18.75" customHeight="1" spans="1:23">
      <c r="A177" s="13">
        <v>172</v>
      </c>
      <c r="B177" s="23"/>
      <c r="C177" s="21" t="s">
        <v>569</v>
      </c>
      <c r="D177" s="21" t="s">
        <v>37</v>
      </c>
      <c r="E177" s="27" t="s">
        <v>570</v>
      </c>
      <c r="F177" s="27" t="s">
        <v>571</v>
      </c>
      <c r="G177" s="18" t="s">
        <v>40</v>
      </c>
      <c r="H177" s="25">
        <v>5000</v>
      </c>
      <c r="I177" s="42"/>
      <c r="J177" s="44">
        <f>H177*0.16</f>
        <v>800</v>
      </c>
      <c r="K177" s="42"/>
      <c r="L177" s="42"/>
      <c r="M177" s="40">
        <f>J177+K177+L177</f>
        <v>800</v>
      </c>
      <c r="N177" s="42"/>
      <c r="O177" s="42"/>
      <c r="P177" s="42"/>
      <c r="Q177" s="40"/>
      <c r="R177" s="40"/>
      <c r="S177" s="57">
        <v>1</v>
      </c>
      <c r="T177" s="19">
        <f>M177+Q177</f>
        <v>800</v>
      </c>
      <c r="U177" s="58">
        <v>45078</v>
      </c>
      <c r="V177" s="59">
        <v>45139</v>
      </c>
      <c r="W177" s="60">
        <f>DATEDIF(U177,V177,"M")+1</f>
        <v>3</v>
      </c>
    </row>
    <row r="178" ht="18.75" customHeight="1" spans="1:23">
      <c r="A178" s="13">
        <v>173</v>
      </c>
      <c r="B178" s="20" t="s">
        <v>572</v>
      </c>
      <c r="C178" s="21" t="s">
        <v>573</v>
      </c>
      <c r="D178" s="21" t="s">
        <v>31</v>
      </c>
      <c r="E178" s="27" t="s">
        <v>574</v>
      </c>
      <c r="F178" s="64" t="s">
        <v>575</v>
      </c>
      <c r="G178" s="18" t="s">
        <v>40</v>
      </c>
      <c r="H178" s="19">
        <v>4575</v>
      </c>
      <c r="I178" s="42"/>
      <c r="J178" s="44">
        <f>H178*0.16</f>
        <v>732</v>
      </c>
      <c r="K178" s="42"/>
      <c r="L178" s="42"/>
      <c r="M178" s="40">
        <f>J178+K178+L178</f>
        <v>732</v>
      </c>
      <c r="N178" s="42"/>
      <c r="O178" s="42"/>
      <c r="P178" s="42"/>
      <c r="Q178" s="40"/>
      <c r="R178" s="40"/>
      <c r="S178" s="57">
        <v>1</v>
      </c>
      <c r="T178" s="19">
        <f>M178+Q178</f>
        <v>732</v>
      </c>
      <c r="U178" s="58">
        <v>44287</v>
      </c>
      <c r="V178" s="59">
        <v>45139</v>
      </c>
      <c r="W178" s="60">
        <f>DATEDIF(U178,V178,"M")+1</f>
        <v>29</v>
      </c>
    </row>
    <row r="179" ht="18.75" customHeight="1" spans="1:23">
      <c r="A179" s="13">
        <v>174</v>
      </c>
      <c r="B179" s="23"/>
      <c r="C179" s="21" t="s">
        <v>576</v>
      </c>
      <c r="D179" s="24" t="s">
        <v>31</v>
      </c>
      <c r="E179" s="27" t="s">
        <v>577</v>
      </c>
      <c r="F179" s="64" t="s">
        <v>578</v>
      </c>
      <c r="G179" s="18" t="s">
        <v>40</v>
      </c>
      <c r="H179" s="25">
        <v>4575</v>
      </c>
      <c r="I179" s="42"/>
      <c r="J179" s="44">
        <f>H179*0.16</f>
        <v>732</v>
      </c>
      <c r="K179" s="42"/>
      <c r="L179" s="42"/>
      <c r="M179" s="40">
        <f>J179+K179+L179</f>
        <v>732</v>
      </c>
      <c r="N179" s="42"/>
      <c r="O179" s="42"/>
      <c r="P179" s="42"/>
      <c r="Q179" s="40"/>
      <c r="R179" s="40"/>
      <c r="S179" s="57">
        <v>1</v>
      </c>
      <c r="T179" s="19">
        <f>M179+Q179</f>
        <v>732</v>
      </c>
      <c r="U179" s="58">
        <v>44317</v>
      </c>
      <c r="V179" s="59">
        <v>45139</v>
      </c>
      <c r="W179" s="60">
        <f>DATEDIF(U179,V179,"M")+1</f>
        <v>28</v>
      </c>
    </row>
    <row r="180" ht="18.75" customHeight="1" spans="1:23">
      <c r="A180" s="13">
        <v>175</v>
      </c>
      <c r="B180" s="23"/>
      <c r="C180" s="21" t="s">
        <v>579</v>
      </c>
      <c r="D180" s="21" t="s">
        <v>31</v>
      </c>
      <c r="E180" s="27" t="s">
        <v>580</v>
      </c>
      <c r="F180" s="64" t="s">
        <v>581</v>
      </c>
      <c r="G180" s="18" t="s">
        <v>40</v>
      </c>
      <c r="H180" s="25">
        <v>4575</v>
      </c>
      <c r="I180" s="42"/>
      <c r="J180" s="44">
        <f>H180*0.16</f>
        <v>732</v>
      </c>
      <c r="K180" s="42"/>
      <c r="L180" s="42"/>
      <c r="M180" s="40">
        <f>J180+K180+L180</f>
        <v>732</v>
      </c>
      <c r="N180" s="42"/>
      <c r="O180" s="42"/>
      <c r="P180" s="42"/>
      <c r="Q180" s="40"/>
      <c r="R180" s="40"/>
      <c r="S180" s="57">
        <v>1</v>
      </c>
      <c r="T180" s="19">
        <f>M180+Q180</f>
        <v>732</v>
      </c>
      <c r="U180" s="58">
        <v>44378</v>
      </c>
      <c r="V180" s="59">
        <v>45139</v>
      </c>
      <c r="W180" s="60">
        <f>DATEDIF(U180,V180,"M")+1</f>
        <v>26</v>
      </c>
    </row>
    <row r="181" ht="18.75" customHeight="1" spans="1:23">
      <c r="A181" s="13">
        <v>176</v>
      </c>
      <c r="B181" s="23"/>
      <c r="C181" s="21" t="s">
        <v>582</v>
      </c>
      <c r="D181" s="21" t="s">
        <v>37</v>
      </c>
      <c r="E181" s="27" t="s">
        <v>583</v>
      </c>
      <c r="F181" s="64" t="s">
        <v>584</v>
      </c>
      <c r="G181" s="18" t="s">
        <v>40</v>
      </c>
      <c r="H181" s="25">
        <v>4575</v>
      </c>
      <c r="I181" s="42"/>
      <c r="J181" s="44">
        <f>H181*0.16</f>
        <v>732</v>
      </c>
      <c r="K181" s="42"/>
      <c r="L181" s="42"/>
      <c r="M181" s="40">
        <f>J181+K181+L181</f>
        <v>732</v>
      </c>
      <c r="N181" s="42"/>
      <c r="O181" s="42"/>
      <c r="P181" s="42"/>
      <c r="Q181" s="40"/>
      <c r="R181" s="40"/>
      <c r="S181" s="57">
        <v>1</v>
      </c>
      <c r="T181" s="19">
        <f>M181+Q181</f>
        <v>732</v>
      </c>
      <c r="U181" s="58">
        <v>44378</v>
      </c>
      <c r="V181" s="59">
        <v>45139</v>
      </c>
      <c r="W181" s="60">
        <f>DATEDIF(U181,V181,"M")+1</f>
        <v>26</v>
      </c>
    </row>
    <row r="182" ht="18.75" customHeight="1" spans="1:23">
      <c r="A182" s="13">
        <v>177</v>
      </c>
      <c r="B182" s="23"/>
      <c r="C182" s="21" t="s">
        <v>585</v>
      </c>
      <c r="D182" s="21" t="s">
        <v>31</v>
      </c>
      <c r="E182" s="27" t="s">
        <v>586</v>
      </c>
      <c r="F182" s="65" t="s">
        <v>587</v>
      </c>
      <c r="G182" s="18" t="s">
        <v>40</v>
      </c>
      <c r="H182" s="19">
        <v>4575</v>
      </c>
      <c r="I182" s="42"/>
      <c r="J182" s="44">
        <f>H182*0.16</f>
        <v>732</v>
      </c>
      <c r="K182" s="42"/>
      <c r="L182" s="42"/>
      <c r="M182" s="40">
        <f>J182+K182+L182</f>
        <v>732</v>
      </c>
      <c r="N182" s="42"/>
      <c r="O182" s="42"/>
      <c r="P182" s="42"/>
      <c r="Q182" s="40"/>
      <c r="R182" s="40"/>
      <c r="S182" s="57">
        <v>1</v>
      </c>
      <c r="T182" s="19">
        <f>M182+Q182</f>
        <v>732</v>
      </c>
      <c r="U182" s="58">
        <v>44682</v>
      </c>
      <c r="V182" s="59">
        <v>45139</v>
      </c>
      <c r="W182" s="60">
        <f>DATEDIF(U182,V182,"M")+1</f>
        <v>16</v>
      </c>
    </row>
    <row r="183" ht="18.75" customHeight="1" spans="1:23">
      <c r="A183" s="13">
        <v>178</v>
      </c>
      <c r="B183" s="23"/>
      <c r="C183" s="21" t="s">
        <v>588</v>
      </c>
      <c r="D183" s="21" t="s">
        <v>31</v>
      </c>
      <c r="E183" s="27" t="s">
        <v>589</v>
      </c>
      <c r="F183" s="65" t="s">
        <v>590</v>
      </c>
      <c r="G183" s="18" t="s">
        <v>40</v>
      </c>
      <c r="H183" s="19">
        <v>4575</v>
      </c>
      <c r="I183" s="42"/>
      <c r="J183" s="44">
        <f>H183*0.16</f>
        <v>732</v>
      </c>
      <c r="K183" s="42"/>
      <c r="L183" s="42"/>
      <c r="M183" s="40">
        <f t="shared" ref="M183:M246" si="33">J183+K183+L183</f>
        <v>732</v>
      </c>
      <c r="N183" s="42"/>
      <c r="O183" s="42"/>
      <c r="P183" s="42"/>
      <c r="Q183" s="40"/>
      <c r="R183" s="40"/>
      <c r="S183" s="57">
        <v>1</v>
      </c>
      <c r="T183" s="19">
        <f>M183+Q183</f>
        <v>732</v>
      </c>
      <c r="U183" s="58">
        <v>44682</v>
      </c>
      <c r="V183" s="59">
        <v>45139</v>
      </c>
      <c r="W183" s="60">
        <f>DATEDIF(U183,V183,"M")+1</f>
        <v>16</v>
      </c>
    </row>
    <row r="184" ht="18.75" customHeight="1" spans="1:23">
      <c r="A184" s="13">
        <v>179</v>
      </c>
      <c r="B184" s="23"/>
      <c r="C184" s="21" t="s">
        <v>591</v>
      </c>
      <c r="D184" s="21" t="s">
        <v>31</v>
      </c>
      <c r="E184" s="27" t="s">
        <v>592</v>
      </c>
      <c r="F184" s="65" t="s">
        <v>593</v>
      </c>
      <c r="G184" s="18" t="s">
        <v>40</v>
      </c>
      <c r="H184" s="19">
        <v>4575</v>
      </c>
      <c r="I184" s="42"/>
      <c r="J184" s="44">
        <f>H184*0.16</f>
        <v>732</v>
      </c>
      <c r="K184" s="42"/>
      <c r="L184" s="42"/>
      <c r="M184" s="40">
        <f>J184+K184+L184</f>
        <v>732</v>
      </c>
      <c r="N184" s="42"/>
      <c r="O184" s="42"/>
      <c r="P184" s="42"/>
      <c r="Q184" s="40"/>
      <c r="R184" s="40"/>
      <c r="S184" s="57">
        <v>1</v>
      </c>
      <c r="T184" s="19">
        <f>M184+Q184</f>
        <v>732</v>
      </c>
      <c r="U184" s="58">
        <v>45047</v>
      </c>
      <c r="V184" s="59">
        <v>45139</v>
      </c>
      <c r="W184" s="60">
        <f>DATEDIF(U184,V184,"M")+1</f>
        <v>4</v>
      </c>
    </row>
    <row r="185" ht="18.75" customHeight="1" spans="1:23">
      <c r="A185" s="13">
        <v>180</v>
      </c>
      <c r="B185" s="23"/>
      <c r="C185" s="21" t="s">
        <v>594</v>
      </c>
      <c r="D185" s="21" t="s">
        <v>31</v>
      </c>
      <c r="E185" s="27" t="s">
        <v>595</v>
      </c>
      <c r="F185" s="65" t="s">
        <v>596</v>
      </c>
      <c r="G185" s="18" t="s">
        <v>40</v>
      </c>
      <c r="H185" s="19">
        <v>4575</v>
      </c>
      <c r="I185" s="42"/>
      <c r="J185" s="44">
        <f>H185*0.16</f>
        <v>732</v>
      </c>
      <c r="K185" s="42"/>
      <c r="L185" s="42"/>
      <c r="M185" s="40">
        <f>J185+K185+L185</f>
        <v>732</v>
      </c>
      <c r="N185" s="42"/>
      <c r="O185" s="42"/>
      <c r="P185" s="42"/>
      <c r="Q185" s="40"/>
      <c r="R185" s="40"/>
      <c r="S185" s="57">
        <v>1</v>
      </c>
      <c r="T185" s="19">
        <f>M185+Q185</f>
        <v>732</v>
      </c>
      <c r="U185" s="58">
        <v>45139</v>
      </c>
      <c r="V185" s="59">
        <v>45139</v>
      </c>
      <c r="W185" s="60">
        <f>DATEDIF(U185,V185,"M")+1</f>
        <v>1</v>
      </c>
    </row>
    <row r="186" ht="18.75" customHeight="1" spans="1:23">
      <c r="A186" s="13">
        <v>181</v>
      </c>
      <c r="B186" s="33"/>
      <c r="C186" s="21" t="s">
        <v>597</v>
      </c>
      <c r="D186" s="21" t="s">
        <v>31</v>
      </c>
      <c r="E186" s="27" t="s">
        <v>598</v>
      </c>
      <c r="F186" s="65" t="s">
        <v>599</v>
      </c>
      <c r="G186" s="18" t="s">
        <v>40</v>
      </c>
      <c r="H186" s="19">
        <v>4575</v>
      </c>
      <c r="I186" s="42"/>
      <c r="J186" s="44">
        <f>H186*0.16</f>
        <v>732</v>
      </c>
      <c r="K186" s="42"/>
      <c r="L186" s="42"/>
      <c r="M186" s="40">
        <f>J186+K186+L186</f>
        <v>732</v>
      </c>
      <c r="N186" s="42"/>
      <c r="O186" s="42"/>
      <c r="P186" s="42"/>
      <c r="Q186" s="40"/>
      <c r="R186" s="40"/>
      <c r="S186" s="57">
        <v>1</v>
      </c>
      <c r="T186" s="19">
        <f>M186+Q186</f>
        <v>732</v>
      </c>
      <c r="U186" s="58">
        <v>44986</v>
      </c>
      <c r="V186" s="59">
        <v>45139</v>
      </c>
      <c r="W186" s="60">
        <f>DATEDIF(U186,V186,"M")+1</f>
        <v>6</v>
      </c>
    </row>
    <row r="187" ht="18.75" customHeight="1" spans="1:23">
      <c r="A187" s="13">
        <v>182</v>
      </c>
      <c r="B187" s="21" t="s">
        <v>600</v>
      </c>
      <c r="C187" s="21" t="s">
        <v>601</v>
      </c>
      <c r="D187" s="21" t="s">
        <v>31</v>
      </c>
      <c r="E187" s="27" t="s">
        <v>602</v>
      </c>
      <c r="F187" s="22" t="s">
        <v>603</v>
      </c>
      <c r="G187" s="18" t="s">
        <v>40</v>
      </c>
      <c r="H187" s="29">
        <v>4575</v>
      </c>
      <c r="I187" s="42"/>
      <c r="J187" s="44">
        <f>H187*0.16</f>
        <v>732</v>
      </c>
      <c r="K187" s="42"/>
      <c r="L187" s="42"/>
      <c r="M187" s="40">
        <f>J187+K187+L187</f>
        <v>732</v>
      </c>
      <c r="N187" s="42"/>
      <c r="O187" s="42"/>
      <c r="P187" s="42"/>
      <c r="Q187" s="40"/>
      <c r="R187" s="40"/>
      <c r="S187" s="57">
        <v>1</v>
      </c>
      <c r="T187" s="19">
        <f>M187+Q187</f>
        <v>732</v>
      </c>
      <c r="U187" s="58">
        <v>44501</v>
      </c>
      <c r="V187" s="59">
        <v>45139</v>
      </c>
      <c r="W187" s="60">
        <f>DATEDIF(U187,V187,"M")+1</f>
        <v>22</v>
      </c>
    </row>
    <row r="188" ht="18.75" customHeight="1" spans="1:23">
      <c r="A188" s="13">
        <v>183</v>
      </c>
      <c r="B188" s="20" t="s">
        <v>604</v>
      </c>
      <c r="C188" s="21" t="s">
        <v>605</v>
      </c>
      <c r="D188" s="21" t="s">
        <v>37</v>
      </c>
      <c r="E188" s="27" t="s">
        <v>606</v>
      </c>
      <c r="F188" s="27" t="s">
        <v>607</v>
      </c>
      <c r="G188" s="18" t="s">
        <v>40</v>
      </c>
      <c r="H188" s="25">
        <v>5000</v>
      </c>
      <c r="I188" s="42"/>
      <c r="J188" s="44">
        <f>H188*0.16</f>
        <v>800</v>
      </c>
      <c r="K188" s="42"/>
      <c r="L188" s="42"/>
      <c r="M188" s="40">
        <f>J188+K188+L188</f>
        <v>800</v>
      </c>
      <c r="N188" s="42"/>
      <c r="O188" s="42"/>
      <c r="P188" s="42"/>
      <c r="Q188" s="40"/>
      <c r="R188" s="40"/>
      <c r="S188" s="57">
        <v>1</v>
      </c>
      <c r="T188" s="19">
        <f>M188+Q188</f>
        <v>800</v>
      </c>
      <c r="U188" s="58">
        <v>44287</v>
      </c>
      <c r="V188" s="59">
        <v>45139</v>
      </c>
      <c r="W188" s="60">
        <f t="shared" ref="W188:W190" si="34">DATEDIF(U188,V188,"M")+1-2</f>
        <v>27</v>
      </c>
    </row>
    <row r="189" ht="18.75" customHeight="1" spans="1:23">
      <c r="A189" s="13">
        <v>184</v>
      </c>
      <c r="B189" s="23"/>
      <c r="C189" s="21" t="s">
        <v>608</v>
      </c>
      <c r="D189" s="21" t="s">
        <v>37</v>
      </c>
      <c r="E189" s="27" t="s">
        <v>609</v>
      </c>
      <c r="F189" s="27" t="s">
        <v>610</v>
      </c>
      <c r="G189" s="18" t="s">
        <v>40</v>
      </c>
      <c r="H189" s="25">
        <v>6000</v>
      </c>
      <c r="I189" s="42"/>
      <c r="J189" s="44">
        <f>H189*0.16</f>
        <v>960</v>
      </c>
      <c r="K189" s="42"/>
      <c r="L189" s="42"/>
      <c r="M189" s="40">
        <f>J189+K189+L189</f>
        <v>960</v>
      </c>
      <c r="N189" s="42"/>
      <c r="O189" s="42"/>
      <c r="P189" s="42"/>
      <c r="Q189" s="40"/>
      <c r="R189" s="40"/>
      <c r="S189" s="57">
        <v>1</v>
      </c>
      <c r="T189" s="19">
        <f>M189+Q189</f>
        <v>960</v>
      </c>
      <c r="U189" s="58">
        <v>44409</v>
      </c>
      <c r="V189" s="59">
        <v>45139</v>
      </c>
      <c r="W189" s="60">
        <f>DATEDIF(U189,V189,"M")+1-2</f>
        <v>23</v>
      </c>
    </row>
    <row r="190" ht="18.75" customHeight="1" spans="1:23">
      <c r="A190" s="13">
        <v>185</v>
      </c>
      <c r="B190" s="20"/>
      <c r="C190" s="21" t="s">
        <v>611</v>
      </c>
      <c r="D190" s="21" t="s">
        <v>37</v>
      </c>
      <c r="E190" s="27" t="s">
        <v>612</v>
      </c>
      <c r="F190" s="27" t="s">
        <v>613</v>
      </c>
      <c r="G190" s="18" t="s">
        <v>40</v>
      </c>
      <c r="H190" s="25">
        <v>5000</v>
      </c>
      <c r="I190" s="42"/>
      <c r="J190" s="44">
        <f>H190*0.16</f>
        <v>800</v>
      </c>
      <c r="K190" s="42"/>
      <c r="L190" s="42"/>
      <c r="M190" s="40">
        <f>J190+K190+L190</f>
        <v>800</v>
      </c>
      <c r="N190" s="42"/>
      <c r="O190" s="42"/>
      <c r="P190" s="42"/>
      <c r="Q190" s="40"/>
      <c r="R190" s="40"/>
      <c r="S190" s="57">
        <v>1</v>
      </c>
      <c r="T190" s="19">
        <f>M190+Q190</f>
        <v>800</v>
      </c>
      <c r="U190" s="58">
        <v>44440</v>
      </c>
      <c r="V190" s="59">
        <v>45139</v>
      </c>
      <c r="W190" s="60">
        <f>DATEDIF(U190,V190,"M")+1-2</f>
        <v>22</v>
      </c>
    </row>
    <row r="191" ht="18.75" customHeight="1" spans="1:23">
      <c r="A191" s="13">
        <v>186</v>
      </c>
      <c r="B191" s="20" t="s">
        <v>614</v>
      </c>
      <c r="C191" s="21" t="s">
        <v>615</v>
      </c>
      <c r="D191" s="24" t="s">
        <v>31</v>
      </c>
      <c r="E191" s="27" t="s">
        <v>616</v>
      </c>
      <c r="F191" s="27" t="s">
        <v>617</v>
      </c>
      <c r="G191" s="18" t="s">
        <v>40</v>
      </c>
      <c r="H191" s="25">
        <v>4575</v>
      </c>
      <c r="I191" s="42"/>
      <c r="J191" s="44">
        <f>H191*0.16</f>
        <v>732</v>
      </c>
      <c r="K191" s="42"/>
      <c r="L191" s="42"/>
      <c r="M191" s="40">
        <f>J191+K191+L191</f>
        <v>732</v>
      </c>
      <c r="N191" s="42"/>
      <c r="O191" s="42"/>
      <c r="P191" s="42"/>
      <c r="Q191" s="40"/>
      <c r="R191" s="40"/>
      <c r="S191" s="57">
        <v>1</v>
      </c>
      <c r="T191" s="19">
        <f>M191+Q191</f>
        <v>732</v>
      </c>
      <c r="U191" s="58">
        <v>44256</v>
      </c>
      <c r="V191" s="59">
        <v>45139</v>
      </c>
      <c r="W191" s="60">
        <f>DATEDIF(U191,V191,"M")+1-3</f>
        <v>27</v>
      </c>
    </row>
    <row r="192" ht="18.75" customHeight="1" spans="1:23">
      <c r="A192" s="13">
        <v>187</v>
      </c>
      <c r="B192" s="23"/>
      <c r="C192" s="21" t="s">
        <v>618</v>
      </c>
      <c r="D192" s="24" t="s">
        <v>31</v>
      </c>
      <c r="E192" s="27" t="s">
        <v>619</v>
      </c>
      <c r="F192" s="27" t="s">
        <v>620</v>
      </c>
      <c r="G192" s="18" t="s">
        <v>40</v>
      </c>
      <c r="H192" s="25">
        <v>4575</v>
      </c>
      <c r="I192" s="42"/>
      <c r="J192" s="44">
        <f>H192*0.16</f>
        <v>732</v>
      </c>
      <c r="K192" s="42"/>
      <c r="L192" s="42"/>
      <c r="M192" s="40">
        <f>J192+K192+L192</f>
        <v>732</v>
      </c>
      <c r="N192" s="42"/>
      <c r="O192" s="42"/>
      <c r="P192" s="42"/>
      <c r="Q192" s="40"/>
      <c r="R192" s="40"/>
      <c r="S192" s="57">
        <v>1</v>
      </c>
      <c r="T192" s="19">
        <f>M192+Q192</f>
        <v>732</v>
      </c>
      <c r="U192" s="58">
        <v>44652</v>
      </c>
      <c r="V192" s="59">
        <v>45139</v>
      </c>
      <c r="W192" s="60">
        <f t="shared" ref="W192:W211" si="35">DATEDIF(U192,V192,"M")+1</f>
        <v>17</v>
      </c>
    </row>
    <row r="193" ht="18.75" customHeight="1" spans="1:23">
      <c r="A193" s="13">
        <v>188</v>
      </c>
      <c r="B193" s="33"/>
      <c r="C193" s="21" t="s">
        <v>621</v>
      </c>
      <c r="D193" s="21" t="s">
        <v>31</v>
      </c>
      <c r="E193" s="27" t="s">
        <v>622</v>
      </c>
      <c r="F193" s="27" t="s">
        <v>623</v>
      </c>
      <c r="G193" s="18" t="s">
        <v>40</v>
      </c>
      <c r="H193" s="25">
        <v>4575</v>
      </c>
      <c r="I193" s="42"/>
      <c r="J193" s="44">
        <f>H193*0.16</f>
        <v>732</v>
      </c>
      <c r="K193" s="42"/>
      <c r="L193" s="42"/>
      <c r="M193" s="40">
        <f>J193+K193+L193</f>
        <v>732</v>
      </c>
      <c r="N193" s="42"/>
      <c r="O193" s="42"/>
      <c r="P193" s="42"/>
      <c r="Q193" s="40"/>
      <c r="R193" s="40"/>
      <c r="S193" s="57">
        <v>1</v>
      </c>
      <c r="T193" s="19">
        <f>M193+Q193</f>
        <v>732</v>
      </c>
      <c r="U193" s="58">
        <v>44986</v>
      </c>
      <c r="V193" s="59">
        <v>45139</v>
      </c>
      <c r="W193" s="60">
        <f>DATEDIF(U193,V193,"M")+1</f>
        <v>6</v>
      </c>
    </row>
    <row r="194" ht="18.75" customHeight="1" spans="1:23">
      <c r="A194" s="13">
        <v>189</v>
      </c>
      <c r="B194" s="20" t="s">
        <v>624</v>
      </c>
      <c r="C194" s="21" t="s">
        <v>625</v>
      </c>
      <c r="D194" s="21" t="s">
        <v>37</v>
      </c>
      <c r="E194" s="27" t="s">
        <v>626</v>
      </c>
      <c r="F194" s="32" t="s">
        <v>627</v>
      </c>
      <c r="G194" s="18" t="s">
        <v>40</v>
      </c>
      <c r="H194" s="25">
        <v>5000</v>
      </c>
      <c r="I194" s="42"/>
      <c r="J194" s="44">
        <f>H194*0.16</f>
        <v>800</v>
      </c>
      <c r="K194" s="42"/>
      <c r="L194" s="42"/>
      <c r="M194" s="40">
        <f>J194+K194+L194</f>
        <v>800</v>
      </c>
      <c r="N194" s="42"/>
      <c r="O194" s="42"/>
      <c r="P194" s="42"/>
      <c r="Q194" s="40"/>
      <c r="R194" s="40"/>
      <c r="S194" s="57">
        <v>1</v>
      </c>
      <c r="T194" s="19">
        <f>M194+Q194</f>
        <v>800</v>
      </c>
      <c r="U194" s="58">
        <v>44197</v>
      </c>
      <c r="V194" s="59">
        <v>45139</v>
      </c>
      <c r="W194" s="60">
        <f t="shared" ref="W194:W196" si="36">DATEDIF(U194,V194,"M")+1-1</f>
        <v>31</v>
      </c>
    </row>
    <row r="195" ht="18.75" customHeight="1" spans="1:23">
      <c r="A195" s="13">
        <v>190</v>
      </c>
      <c r="B195" s="23"/>
      <c r="C195" s="21" t="s">
        <v>628</v>
      </c>
      <c r="D195" s="21" t="s">
        <v>31</v>
      </c>
      <c r="E195" s="27" t="s">
        <v>629</v>
      </c>
      <c r="F195" s="32" t="s">
        <v>630</v>
      </c>
      <c r="G195" s="18" t="s">
        <v>40</v>
      </c>
      <c r="H195" s="25">
        <v>5379</v>
      </c>
      <c r="I195" s="42"/>
      <c r="J195" s="44">
        <f>H195*0.16</f>
        <v>860.64</v>
      </c>
      <c r="K195" s="42"/>
      <c r="L195" s="42"/>
      <c r="M195" s="40">
        <f>J195+K195+L195</f>
        <v>860.64</v>
      </c>
      <c r="N195" s="42"/>
      <c r="O195" s="42"/>
      <c r="P195" s="42"/>
      <c r="Q195" s="40"/>
      <c r="R195" s="40"/>
      <c r="S195" s="57">
        <v>1</v>
      </c>
      <c r="T195" s="19">
        <f>M195+Q195</f>
        <v>860.64</v>
      </c>
      <c r="U195" s="58">
        <v>44348</v>
      </c>
      <c r="V195" s="59">
        <v>45139</v>
      </c>
      <c r="W195" s="60">
        <f>DATEDIF(U195,V195,"M")+1-1</f>
        <v>26</v>
      </c>
    </row>
    <row r="196" ht="18.75" customHeight="1" spans="1:23">
      <c r="A196" s="13">
        <v>191</v>
      </c>
      <c r="B196" s="23"/>
      <c r="C196" s="21" t="s">
        <v>631</v>
      </c>
      <c r="D196" s="21" t="s">
        <v>31</v>
      </c>
      <c r="E196" s="27" t="s">
        <v>632</v>
      </c>
      <c r="F196" s="32" t="s">
        <v>633</v>
      </c>
      <c r="G196" s="18" t="s">
        <v>40</v>
      </c>
      <c r="H196" s="25">
        <v>5459</v>
      </c>
      <c r="I196" s="42"/>
      <c r="J196" s="44">
        <f>H196*0.16</f>
        <v>873.44</v>
      </c>
      <c r="K196" s="42"/>
      <c r="L196" s="42"/>
      <c r="M196" s="40">
        <f>J196+K196+L196</f>
        <v>873.44</v>
      </c>
      <c r="N196" s="42"/>
      <c r="O196" s="42"/>
      <c r="P196" s="42"/>
      <c r="Q196" s="40"/>
      <c r="R196" s="40"/>
      <c r="S196" s="57">
        <v>1</v>
      </c>
      <c r="T196" s="19">
        <f>M196+Q196</f>
        <v>873.44</v>
      </c>
      <c r="U196" s="58">
        <v>44348</v>
      </c>
      <c r="V196" s="59">
        <v>45139</v>
      </c>
      <c r="W196" s="60">
        <f>DATEDIF(U196,V196,"M")+1-1</f>
        <v>26</v>
      </c>
    </row>
    <row r="197" ht="18.75" customHeight="1" spans="1:23">
      <c r="A197" s="13">
        <v>192</v>
      </c>
      <c r="B197" s="23"/>
      <c r="C197" s="21" t="s">
        <v>634</v>
      </c>
      <c r="D197" s="21" t="s">
        <v>31</v>
      </c>
      <c r="E197" s="27" t="s">
        <v>635</v>
      </c>
      <c r="F197" s="32" t="s">
        <v>636</v>
      </c>
      <c r="G197" s="18" t="s">
        <v>40</v>
      </c>
      <c r="H197" s="19">
        <v>4575</v>
      </c>
      <c r="I197" s="42"/>
      <c r="J197" s="44">
        <f>H197*0.16</f>
        <v>732</v>
      </c>
      <c r="K197" s="42"/>
      <c r="L197" s="42"/>
      <c r="M197" s="40">
        <f>J197+K197+L197</f>
        <v>732</v>
      </c>
      <c r="N197" s="42"/>
      <c r="O197" s="42"/>
      <c r="P197" s="42"/>
      <c r="Q197" s="40"/>
      <c r="R197" s="40"/>
      <c r="S197" s="57">
        <v>1</v>
      </c>
      <c r="T197" s="19">
        <f>M197+Q197</f>
        <v>732</v>
      </c>
      <c r="U197" s="58">
        <v>44652</v>
      </c>
      <c r="V197" s="59">
        <v>45139</v>
      </c>
      <c r="W197" s="60">
        <f t="shared" ref="W197:W211" si="37">DATEDIF(U197,V197,"M")+1</f>
        <v>17</v>
      </c>
    </row>
    <row r="198" ht="18.75" customHeight="1" spans="1:23">
      <c r="A198" s="13">
        <v>193</v>
      </c>
      <c r="B198" s="23"/>
      <c r="C198" s="21" t="s">
        <v>637</v>
      </c>
      <c r="D198" s="21" t="s">
        <v>31</v>
      </c>
      <c r="E198" s="27" t="s">
        <v>638</v>
      </c>
      <c r="F198" s="32" t="s">
        <v>639</v>
      </c>
      <c r="G198" s="18" t="s">
        <v>40</v>
      </c>
      <c r="H198" s="25">
        <v>4834</v>
      </c>
      <c r="I198" s="42"/>
      <c r="J198" s="44">
        <f t="shared" ref="J198:J261" si="38">H198*0.16</f>
        <v>773.44</v>
      </c>
      <c r="K198" s="42"/>
      <c r="L198" s="42"/>
      <c r="M198" s="40">
        <f>J198+K198+L198</f>
        <v>773.44</v>
      </c>
      <c r="N198" s="42"/>
      <c r="O198" s="42"/>
      <c r="P198" s="42"/>
      <c r="Q198" s="40"/>
      <c r="R198" s="40"/>
      <c r="S198" s="57">
        <v>1</v>
      </c>
      <c r="T198" s="19">
        <f t="shared" ref="T198:T261" si="39">M198+Q198</f>
        <v>773.44</v>
      </c>
      <c r="U198" s="58">
        <v>44682</v>
      </c>
      <c r="V198" s="59">
        <v>45139</v>
      </c>
      <c r="W198" s="60">
        <f>DATEDIF(U198,V198,"M")+1</f>
        <v>16</v>
      </c>
    </row>
    <row r="199" ht="18.75" customHeight="1" spans="1:23">
      <c r="A199" s="13">
        <v>194</v>
      </c>
      <c r="B199" s="23"/>
      <c r="C199" s="21" t="s">
        <v>640</v>
      </c>
      <c r="D199" s="21" t="s">
        <v>31</v>
      </c>
      <c r="E199" s="27" t="s">
        <v>641</v>
      </c>
      <c r="F199" s="32" t="s">
        <v>642</v>
      </c>
      <c r="G199" s="18" t="s">
        <v>40</v>
      </c>
      <c r="H199" s="19">
        <v>4575</v>
      </c>
      <c r="I199" s="42"/>
      <c r="J199" s="44">
        <f>H199*0.16</f>
        <v>732</v>
      </c>
      <c r="K199" s="42"/>
      <c r="L199" s="42"/>
      <c r="M199" s="40">
        <f>J199+K199+L199</f>
        <v>732</v>
      </c>
      <c r="N199" s="42"/>
      <c r="O199" s="42"/>
      <c r="P199" s="42"/>
      <c r="Q199" s="40"/>
      <c r="R199" s="40"/>
      <c r="S199" s="57">
        <v>1</v>
      </c>
      <c r="T199" s="19">
        <f>M199+Q199</f>
        <v>732</v>
      </c>
      <c r="U199" s="58">
        <v>44682</v>
      </c>
      <c r="V199" s="59">
        <v>45139</v>
      </c>
      <c r="W199" s="60">
        <f>DATEDIF(U199,V199,"M")+1</f>
        <v>16</v>
      </c>
    </row>
    <row r="200" ht="18.75" customHeight="1" spans="1:23">
      <c r="A200" s="13">
        <v>195</v>
      </c>
      <c r="B200" s="23"/>
      <c r="C200" s="21" t="s">
        <v>643</v>
      </c>
      <c r="D200" s="21" t="s">
        <v>31</v>
      </c>
      <c r="E200" s="27" t="s">
        <v>644</v>
      </c>
      <c r="F200" s="32" t="s">
        <v>645</v>
      </c>
      <c r="G200" s="18" t="s">
        <v>40</v>
      </c>
      <c r="H200" s="25">
        <v>4834</v>
      </c>
      <c r="I200" s="42"/>
      <c r="J200" s="44">
        <f>H200*0.16</f>
        <v>773.44</v>
      </c>
      <c r="K200" s="42"/>
      <c r="L200" s="42"/>
      <c r="M200" s="40">
        <f>J200+K200+L200</f>
        <v>773.44</v>
      </c>
      <c r="N200" s="42"/>
      <c r="O200" s="42"/>
      <c r="P200" s="42"/>
      <c r="Q200" s="40"/>
      <c r="R200" s="40"/>
      <c r="S200" s="57">
        <v>1</v>
      </c>
      <c r="T200" s="19">
        <f>M200+Q200</f>
        <v>773.44</v>
      </c>
      <c r="U200" s="58">
        <v>44682</v>
      </c>
      <c r="V200" s="59">
        <v>45139</v>
      </c>
      <c r="W200" s="60">
        <f>DATEDIF(U200,V200,"M")+1</f>
        <v>16</v>
      </c>
    </row>
    <row r="201" ht="18.75" customHeight="1" spans="1:23">
      <c r="A201" s="13">
        <v>196</v>
      </c>
      <c r="B201" s="23"/>
      <c r="C201" s="21" t="s">
        <v>646</v>
      </c>
      <c r="D201" s="21" t="s">
        <v>31</v>
      </c>
      <c r="E201" s="27" t="s">
        <v>647</v>
      </c>
      <c r="F201" s="32" t="s">
        <v>648</v>
      </c>
      <c r="G201" s="18" t="s">
        <v>40</v>
      </c>
      <c r="H201" s="25">
        <v>4834</v>
      </c>
      <c r="I201" s="42"/>
      <c r="J201" s="44">
        <f>H201*0.16</f>
        <v>773.44</v>
      </c>
      <c r="K201" s="42"/>
      <c r="L201" s="42"/>
      <c r="M201" s="40">
        <f>J201+K201+L201</f>
        <v>773.44</v>
      </c>
      <c r="N201" s="42"/>
      <c r="O201" s="42"/>
      <c r="P201" s="42"/>
      <c r="Q201" s="40"/>
      <c r="R201" s="40"/>
      <c r="S201" s="57">
        <v>1</v>
      </c>
      <c r="T201" s="19">
        <f>M201+Q201</f>
        <v>773.44</v>
      </c>
      <c r="U201" s="58">
        <v>44682</v>
      </c>
      <c r="V201" s="59">
        <v>45139</v>
      </c>
      <c r="W201" s="60">
        <f>DATEDIF(U201,V201,"M")+1</f>
        <v>16</v>
      </c>
    </row>
    <row r="202" ht="18.75" customHeight="1" spans="1:23">
      <c r="A202" s="13">
        <v>197</v>
      </c>
      <c r="B202" s="23"/>
      <c r="C202" s="21" t="s">
        <v>649</v>
      </c>
      <c r="D202" s="21" t="s">
        <v>31</v>
      </c>
      <c r="E202" s="27" t="s">
        <v>650</v>
      </c>
      <c r="F202" s="32" t="s">
        <v>651</v>
      </c>
      <c r="G202" s="18" t="s">
        <v>40</v>
      </c>
      <c r="H202" s="25">
        <v>4575</v>
      </c>
      <c r="I202" s="42"/>
      <c r="J202" s="44">
        <f>H202*0.16</f>
        <v>732</v>
      </c>
      <c r="K202" s="42"/>
      <c r="L202" s="42"/>
      <c r="M202" s="40">
        <f>J202+K202+L202</f>
        <v>732</v>
      </c>
      <c r="N202" s="42"/>
      <c r="O202" s="42"/>
      <c r="P202" s="42"/>
      <c r="Q202" s="40"/>
      <c r="R202" s="40"/>
      <c r="S202" s="57">
        <v>1</v>
      </c>
      <c r="T202" s="19">
        <f>M202+Q202</f>
        <v>732</v>
      </c>
      <c r="U202" s="58">
        <v>44682</v>
      </c>
      <c r="V202" s="59">
        <v>45139</v>
      </c>
      <c r="W202" s="60">
        <f>DATEDIF(U202,V202,"M")+1</f>
        <v>16</v>
      </c>
    </row>
    <row r="203" ht="18.75" customHeight="1" spans="1:23">
      <c r="A203" s="13">
        <v>198</v>
      </c>
      <c r="B203" s="23"/>
      <c r="C203" s="21" t="s">
        <v>652</v>
      </c>
      <c r="D203" s="21" t="s">
        <v>37</v>
      </c>
      <c r="E203" s="27" t="s">
        <v>653</v>
      </c>
      <c r="F203" s="32" t="s">
        <v>654</v>
      </c>
      <c r="G203" s="18" t="s">
        <v>40</v>
      </c>
      <c r="H203" s="35">
        <v>4575</v>
      </c>
      <c r="I203" s="42"/>
      <c r="J203" s="44">
        <f>H203*0.16</f>
        <v>732</v>
      </c>
      <c r="K203" s="42"/>
      <c r="L203" s="42"/>
      <c r="M203" s="40">
        <f>J203+K203+L203</f>
        <v>732</v>
      </c>
      <c r="N203" s="42"/>
      <c r="O203" s="42"/>
      <c r="P203" s="42"/>
      <c r="Q203" s="40"/>
      <c r="R203" s="40"/>
      <c r="S203" s="57">
        <v>1</v>
      </c>
      <c r="T203" s="19">
        <f>M203+Q203</f>
        <v>732</v>
      </c>
      <c r="U203" s="58">
        <v>44743</v>
      </c>
      <c r="V203" s="59">
        <v>45139</v>
      </c>
      <c r="W203" s="60">
        <f>DATEDIF(U203,V203,"M")+1</f>
        <v>14</v>
      </c>
    </row>
    <row r="204" ht="18.75" customHeight="1" spans="1:23">
      <c r="A204" s="13">
        <v>199</v>
      </c>
      <c r="B204" s="23"/>
      <c r="C204" s="21" t="s">
        <v>44</v>
      </c>
      <c r="D204" s="24" t="s">
        <v>31</v>
      </c>
      <c r="E204" s="27" t="s">
        <v>655</v>
      </c>
      <c r="F204" s="32" t="s">
        <v>656</v>
      </c>
      <c r="G204" s="18" t="s">
        <v>40</v>
      </c>
      <c r="H204" s="35">
        <v>4575</v>
      </c>
      <c r="I204" s="42"/>
      <c r="J204" s="44">
        <f>H204*0.16</f>
        <v>732</v>
      </c>
      <c r="K204" s="42"/>
      <c r="L204" s="42"/>
      <c r="M204" s="40">
        <f>J204+K204+L204</f>
        <v>732</v>
      </c>
      <c r="N204" s="42"/>
      <c r="O204" s="42"/>
      <c r="P204" s="42"/>
      <c r="Q204" s="40"/>
      <c r="R204" s="40"/>
      <c r="S204" s="57">
        <v>1</v>
      </c>
      <c r="T204" s="19">
        <f>M204+Q204</f>
        <v>732</v>
      </c>
      <c r="U204" s="58">
        <v>44774</v>
      </c>
      <c r="V204" s="59">
        <v>45139</v>
      </c>
      <c r="W204" s="60">
        <f>DATEDIF(U204,V204,"M")+1</f>
        <v>13</v>
      </c>
    </row>
    <row r="205" ht="18.75" customHeight="1" spans="1:23">
      <c r="A205" s="13">
        <v>200</v>
      </c>
      <c r="B205" s="23"/>
      <c r="C205" s="21" t="s">
        <v>657</v>
      </c>
      <c r="D205" s="24" t="s">
        <v>37</v>
      </c>
      <c r="E205" s="27" t="s">
        <v>658</v>
      </c>
      <c r="F205" s="32" t="s">
        <v>659</v>
      </c>
      <c r="G205" s="18" t="s">
        <v>40</v>
      </c>
      <c r="H205" s="19">
        <v>4575</v>
      </c>
      <c r="I205" s="42"/>
      <c r="J205" s="44">
        <f>H205*0.16</f>
        <v>732</v>
      </c>
      <c r="K205" s="42"/>
      <c r="L205" s="42"/>
      <c r="M205" s="40">
        <f>J205+K205+L205</f>
        <v>732</v>
      </c>
      <c r="N205" s="42"/>
      <c r="O205" s="42"/>
      <c r="P205" s="42"/>
      <c r="Q205" s="40"/>
      <c r="R205" s="40"/>
      <c r="S205" s="57">
        <v>1</v>
      </c>
      <c r="T205" s="19">
        <f>M205+Q205</f>
        <v>732</v>
      </c>
      <c r="U205" s="58">
        <v>44774</v>
      </c>
      <c r="V205" s="59">
        <v>45139</v>
      </c>
      <c r="W205" s="60">
        <f>DATEDIF(U205,V205,"M")+1</f>
        <v>13</v>
      </c>
    </row>
    <row r="206" ht="18.75" customHeight="1" spans="1:23">
      <c r="A206" s="13">
        <v>201</v>
      </c>
      <c r="B206" s="23"/>
      <c r="C206" s="66" t="s">
        <v>660</v>
      </c>
      <c r="D206" s="66" t="s">
        <v>31</v>
      </c>
      <c r="E206" s="27" t="s">
        <v>661</v>
      </c>
      <c r="F206" s="32" t="s">
        <v>662</v>
      </c>
      <c r="G206" s="18" t="s">
        <v>40</v>
      </c>
      <c r="H206" s="35">
        <v>4575</v>
      </c>
      <c r="I206" s="42"/>
      <c r="J206" s="44">
        <f>H206*0.16</f>
        <v>732</v>
      </c>
      <c r="K206" s="42"/>
      <c r="L206" s="42"/>
      <c r="M206" s="40">
        <f>J206+K206+L206</f>
        <v>732</v>
      </c>
      <c r="N206" s="42"/>
      <c r="O206" s="42"/>
      <c r="P206" s="42"/>
      <c r="Q206" s="40"/>
      <c r="R206" s="40"/>
      <c r="S206" s="57">
        <v>1</v>
      </c>
      <c r="T206" s="19">
        <f>M206+Q206</f>
        <v>732</v>
      </c>
      <c r="U206" s="58">
        <v>44927</v>
      </c>
      <c r="V206" s="59">
        <v>45139</v>
      </c>
      <c r="W206" s="60">
        <f>DATEDIF(U206,V206,"M")+1</f>
        <v>8</v>
      </c>
    </row>
    <row r="207" ht="18.75" customHeight="1" spans="1:23">
      <c r="A207" s="13">
        <v>202</v>
      </c>
      <c r="B207" s="23"/>
      <c r="C207" s="66" t="s">
        <v>663</v>
      </c>
      <c r="D207" s="66" t="s">
        <v>31</v>
      </c>
      <c r="E207" s="27" t="s">
        <v>664</v>
      </c>
      <c r="F207" s="32" t="s">
        <v>665</v>
      </c>
      <c r="G207" s="18" t="s">
        <v>40</v>
      </c>
      <c r="H207" s="35">
        <v>4575</v>
      </c>
      <c r="I207" s="42"/>
      <c r="J207" s="44">
        <f>H207*0.16</f>
        <v>732</v>
      </c>
      <c r="K207" s="42"/>
      <c r="L207" s="42"/>
      <c r="M207" s="40">
        <f>J207+K207+L207</f>
        <v>732</v>
      </c>
      <c r="N207" s="42"/>
      <c r="O207" s="42"/>
      <c r="P207" s="42"/>
      <c r="Q207" s="40"/>
      <c r="R207" s="40"/>
      <c r="S207" s="57">
        <v>1</v>
      </c>
      <c r="T207" s="19">
        <f>M207+Q207</f>
        <v>732</v>
      </c>
      <c r="U207" s="58">
        <v>44986</v>
      </c>
      <c r="V207" s="59">
        <v>45139</v>
      </c>
      <c r="W207" s="60">
        <f>DATEDIF(U207,V207,"M")+1</f>
        <v>6</v>
      </c>
    </row>
    <row r="208" ht="18.75" customHeight="1" spans="1:23">
      <c r="A208" s="13">
        <v>203</v>
      </c>
      <c r="B208" s="23"/>
      <c r="C208" s="66" t="s">
        <v>666</v>
      </c>
      <c r="D208" s="66" t="s">
        <v>31</v>
      </c>
      <c r="E208" s="27" t="s">
        <v>667</v>
      </c>
      <c r="F208" s="32" t="s">
        <v>668</v>
      </c>
      <c r="G208" s="18" t="s">
        <v>40</v>
      </c>
      <c r="H208" s="35">
        <v>4575</v>
      </c>
      <c r="I208" s="42"/>
      <c r="J208" s="44">
        <f>H208*0.16</f>
        <v>732</v>
      </c>
      <c r="K208" s="42"/>
      <c r="L208" s="42"/>
      <c r="M208" s="40">
        <f>J208+K208+L208</f>
        <v>732</v>
      </c>
      <c r="N208" s="42"/>
      <c r="O208" s="42"/>
      <c r="P208" s="42"/>
      <c r="Q208" s="40"/>
      <c r="R208" s="40"/>
      <c r="S208" s="57">
        <v>1</v>
      </c>
      <c r="T208" s="19">
        <f>M208+Q208</f>
        <v>732</v>
      </c>
      <c r="U208" s="58">
        <v>44986</v>
      </c>
      <c r="V208" s="59">
        <v>45139</v>
      </c>
      <c r="W208" s="60">
        <f>DATEDIF(U208,V208,"M")+1</f>
        <v>6</v>
      </c>
    </row>
    <row r="209" ht="18.75" customHeight="1" spans="1:23">
      <c r="A209" s="13">
        <v>204</v>
      </c>
      <c r="B209" s="23"/>
      <c r="C209" s="66" t="s">
        <v>669</v>
      </c>
      <c r="D209" s="66" t="s">
        <v>31</v>
      </c>
      <c r="E209" s="27" t="s">
        <v>670</v>
      </c>
      <c r="F209" s="32" t="s">
        <v>671</v>
      </c>
      <c r="G209" s="18" t="s">
        <v>40</v>
      </c>
      <c r="H209" s="35">
        <v>4575</v>
      </c>
      <c r="I209" s="42"/>
      <c r="J209" s="44">
        <f>H209*0.16</f>
        <v>732</v>
      </c>
      <c r="K209" s="42"/>
      <c r="L209" s="42"/>
      <c r="M209" s="40">
        <f>J209+K209+L209</f>
        <v>732</v>
      </c>
      <c r="N209" s="42"/>
      <c r="O209" s="42"/>
      <c r="P209" s="42"/>
      <c r="Q209" s="40"/>
      <c r="R209" s="40"/>
      <c r="S209" s="57">
        <v>1</v>
      </c>
      <c r="T209" s="19">
        <f>M209+Q209</f>
        <v>732</v>
      </c>
      <c r="U209" s="58">
        <v>44986</v>
      </c>
      <c r="V209" s="59">
        <v>45139</v>
      </c>
      <c r="W209" s="60">
        <f>DATEDIF(U209,V209,"M")+1</f>
        <v>6</v>
      </c>
    </row>
    <row r="210" ht="18.75" customHeight="1" spans="1:23">
      <c r="A210" s="13">
        <v>205</v>
      </c>
      <c r="B210" s="23"/>
      <c r="C210" s="66" t="s">
        <v>672</v>
      </c>
      <c r="D210" s="66" t="s">
        <v>37</v>
      </c>
      <c r="E210" s="27" t="s">
        <v>673</v>
      </c>
      <c r="F210" s="32" t="s">
        <v>674</v>
      </c>
      <c r="G210" s="18" t="s">
        <v>40</v>
      </c>
      <c r="H210" s="35">
        <v>4575</v>
      </c>
      <c r="I210" s="42"/>
      <c r="J210" s="44">
        <f>H210*0.16</f>
        <v>732</v>
      </c>
      <c r="K210" s="42"/>
      <c r="L210" s="42"/>
      <c r="M210" s="40">
        <f>J210+K210+L210</f>
        <v>732</v>
      </c>
      <c r="N210" s="42"/>
      <c r="O210" s="42"/>
      <c r="P210" s="42"/>
      <c r="Q210" s="40"/>
      <c r="R210" s="40"/>
      <c r="S210" s="57">
        <v>1</v>
      </c>
      <c r="T210" s="19">
        <f>M210+Q210</f>
        <v>732</v>
      </c>
      <c r="U210" s="58">
        <v>44986</v>
      </c>
      <c r="V210" s="59">
        <v>45139</v>
      </c>
      <c r="W210" s="60">
        <f>DATEDIF(U210,V210,"M")+1</f>
        <v>6</v>
      </c>
    </row>
    <row r="211" ht="18.75" customHeight="1" spans="1:23">
      <c r="A211" s="13">
        <v>206</v>
      </c>
      <c r="B211" s="23"/>
      <c r="C211" s="66" t="s">
        <v>675</v>
      </c>
      <c r="D211" s="66" t="s">
        <v>31</v>
      </c>
      <c r="E211" s="27" t="s">
        <v>676</v>
      </c>
      <c r="F211" s="16" t="s">
        <v>677</v>
      </c>
      <c r="G211" s="18" t="s">
        <v>40</v>
      </c>
      <c r="H211" s="35">
        <v>4575</v>
      </c>
      <c r="I211" s="42"/>
      <c r="J211" s="44">
        <f>H211*0.16</f>
        <v>732</v>
      </c>
      <c r="K211" s="42"/>
      <c r="L211" s="42"/>
      <c r="M211" s="40">
        <f>J211+K211+L211</f>
        <v>732</v>
      </c>
      <c r="N211" s="42"/>
      <c r="O211" s="42"/>
      <c r="P211" s="42"/>
      <c r="Q211" s="40"/>
      <c r="R211" s="40"/>
      <c r="S211" s="57">
        <v>1</v>
      </c>
      <c r="T211" s="19">
        <f>M211+Q211</f>
        <v>732</v>
      </c>
      <c r="U211" s="58">
        <v>45017</v>
      </c>
      <c r="V211" s="59">
        <v>45139</v>
      </c>
      <c r="W211" s="60">
        <f>DATEDIF(U211,V211,"M")+1</f>
        <v>5</v>
      </c>
    </row>
    <row r="212" ht="18.75" customHeight="1" spans="1:23">
      <c r="A212" s="13">
        <v>207</v>
      </c>
      <c r="B212" s="23"/>
      <c r="C212" s="66" t="s">
        <v>678</v>
      </c>
      <c r="D212" s="66" t="s">
        <v>31</v>
      </c>
      <c r="E212" s="27" t="s">
        <v>679</v>
      </c>
      <c r="F212" s="16" t="s">
        <v>680</v>
      </c>
      <c r="G212" s="18" t="s">
        <v>40</v>
      </c>
      <c r="H212" s="35">
        <v>4575</v>
      </c>
      <c r="I212" s="42"/>
      <c r="J212" s="44">
        <f>H212*0.16</f>
        <v>732</v>
      </c>
      <c r="K212" s="42"/>
      <c r="L212" s="42"/>
      <c r="M212" s="40">
        <f>J212+K212+L212</f>
        <v>732</v>
      </c>
      <c r="N212" s="42"/>
      <c r="O212" s="42"/>
      <c r="P212" s="42"/>
      <c r="Q212" s="40"/>
      <c r="R212" s="40"/>
      <c r="S212" s="57">
        <v>1</v>
      </c>
      <c r="T212" s="19">
        <f>M212+Q212</f>
        <v>732</v>
      </c>
      <c r="U212" s="58">
        <v>43374</v>
      </c>
      <c r="V212" s="59">
        <v>45139</v>
      </c>
      <c r="W212" s="60">
        <f>DATEDIF(U212,V212,"M")+1-48</f>
        <v>11</v>
      </c>
    </row>
    <row r="213" ht="18.75" customHeight="1" spans="1:23">
      <c r="A213" s="13">
        <v>208</v>
      </c>
      <c r="B213" s="23"/>
      <c r="C213" s="66" t="s">
        <v>681</v>
      </c>
      <c r="D213" s="66" t="s">
        <v>31</v>
      </c>
      <c r="E213" s="27" t="s">
        <v>682</v>
      </c>
      <c r="F213" s="16" t="s">
        <v>683</v>
      </c>
      <c r="G213" s="18" t="s">
        <v>40</v>
      </c>
      <c r="H213" s="35">
        <v>4575</v>
      </c>
      <c r="I213" s="42"/>
      <c r="J213" s="44">
        <f>H213*0.16</f>
        <v>732</v>
      </c>
      <c r="K213" s="42"/>
      <c r="L213" s="42"/>
      <c r="M213" s="40">
        <f>J213+K213+L213</f>
        <v>732</v>
      </c>
      <c r="N213" s="42"/>
      <c r="O213" s="42"/>
      <c r="P213" s="42"/>
      <c r="Q213" s="40"/>
      <c r="R213" s="40"/>
      <c r="S213" s="57">
        <v>1</v>
      </c>
      <c r="T213" s="19">
        <f>M213+Q213</f>
        <v>732</v>
      </c>
      <c r="U213" s="58">
        <v>45047</v>
      </c>
      <c r="V213" s="59">
        <v>45139</v>
      </c>
      <c r="W213" s="60">
        <f t="shared" ref="W213:W232" si="40">DATEDIF(U213,V213,"M")+1</f>
        <v>4</v>
      </c>
    </row>
    <row r="214" ht="18.75" customHeight="1" spans="1:23">
      <c r="A214" s="13">
        <v>209</v>
      </c>
      <c r="B214" s="23"/>
      <c r="C214" s="66" t="s">
        <v>684</v>
      </c>
      <c r="D214" s="66" t="s">
        <v>37</v>
      </c>
      <c r="E214" s="27" t="s">
        <v>685</v>
      </c>
      <c r="F214" s="16" t="s">
        <v>686</v>
      </c>
      <c r="G214" s="18" t="s">
        <v>40</v>
      </c>
      <c r="H214" s="35">
        <v>4575</v>
      </c>
      <c r="I214" s="42"/>
      <c r="J214" s="44">
        <f>H214*0.16</f>
        <v>732</v>
      </c>
      <c r="K214" s="42"/>
      <c r="L214" s="42"/>
      <c r="M214" s="40">
        <f>J214+K214+L214</f>
        <v>732</v>
      </c>
      <c r="N214" s="42"/>
      <c r="O214" s="42"/>
      <c r="P214" s="42"/>
      <c r="Q214" s="40"/>
      <c r="R214" s="40"/>
      <c r="S214" s="57">
        <v>1</v>
      </c>
      <c r="T214" s="19">
        <f>M214+Q214</f>
        <v>732</v>
      </c>
      <c r="U214" s="58">
        <v>45047</v>
      </c>
      <c r="V214" s="59">
        <v>45139</v>
      </c>
      <c r="W214" s="60">
        <f>DATEDIF(U214,V214,"M")+1</f>
        <v>4</v>
      </c>
    </row>
    <row r="215" ht="18.75" customHeight="1" spans="1:23">
      <c r="A215" s="13">
        <v>210</v>
      </c>
      <c r="B215" s="23"/>
      <c r="C215" s="66" t="s">
        <v>687</v>
      </c>
      <c r="D215" s="66" t="s">
        <v>37</v>
      </c>
      <c r="E215" s="27" t="s">
        <v>688</v>
      </c>
      <c r="F215" s="16" t="s">
        <v>689</v>
      </c>
      <c r="G215" s="18" t="s">
        <v>40</v>
      </c>
      <c r="H215" s="19">
        <v>4575</v>
      </c>
      <c r="I215" s="42"/>
      <c r="J215" s="44">
        <f>H215*0.16</f>
        <v>732</v>
      </c>
      <c r="K215" s="42"/>
      <c r="L215" s="42"/>
      <c r="M215" s="40">
        <f>J215+K215+L215</f>
        <v>732</v>
      </c>
      <c r="N215" s="42"/>
      <c r="O215" s="42"/>
      <c r="P215" s="42"/>
      <c r="Q215" s="40"/>
      <c r="R215" s="40"/>
      <c r="S215" s="57">
        <v>1</v>
      </c>
      <c r="T215" s="19">
        <f>M215+Q215</f>
        <v>732</v>
      </c>
      <c r="U215" s="58">
        <v>43586</v>
      </c>
      <c r="V215" s="59">
        <v>45139</v>
      </c>
      <c r="W215" s="60">
        <f>DATEDIF(U215,V215,"M")+1-47</f>
        <v>5</v>
      </c>
    </row>
    <row r="216" ht="18.75" customHeight="1" spans="1:23">
      <c r="A216" s="13">
        <v>211</v>
      </c>
      <c r="B216" s="23"/>
      <c r="C216" s="66" t="s">
        <v>690</v>
      </c>
      <c r="D216" s="66" t="s">
        <v>31</v>
      </c>
      <c r="E216" s="27" t="s">
        <v>691</v>
      </c>
      <c r="F216" s="16" t="s">
        <v>692</v>
      </c>
      <c r="G216" s="18" t="s">
        <v>40</v>
      </c>
      <c r="H216" s="35">
        <v>4575</v>
      </c>
      <c r="I216" s="42"/>
      <c r="J216" s="44">
        <f>H216*0.16</f>
        <v>732</v>
      </c>
      <c r="K216" s="42"/>
      <c r="L216" s="42"/>
      <c r="M216" s="40">
        <f>J216+K216+L216</f>
        <v>732</v>
      </c>
      <c r="N216" s="42"/>
      <c r="O216" s="42"/>
      <c r="P216" s="42"/>
      <c r="Q216" s="40"/>
      <c r="R216" s="40"/>
      <c r="S216" s="57">
        <v>1</v>
      </c>
      <c r="T216" s="19">
        <f>M216+Q216</f>
        <v>732</v>
      </c>
      <c r="U216" s="58">
        <v>45047</v>
      </c>
      <c r="V216" s="59">
        <v>45139</v>
      </c>
      <c r="W216" s="60">
        <f t="shared" ref="W216:W232" si="41">DATEDIF(U216,V216,"M")+1</f>
        <v>4</v>
      </c>
    </row>
    <row r="217" ht="18.75" customHeight="1" spans="1:23">
      <c r="A217" s="13">
        <v>212</v>
      </c>
      <c r="B217" s="23"/>
      <c r="C217" s="15" t="s">
        <v>693</v>
      </c>
      <c r="D217" s="15" t="s">
        <v>31</v>
      </c>
      <c r="E217" s="27" t="s">
        <v>694</v>
      </c>
      <c r="F217" s="16" t="s">
        <v>695</v>
      </c>
      <c r="G217" s="18" t="s">
        <v>40</v>
      </c>
      <c r="H217" s="35">
        <v>4575</v>
      </c>
      <c r="I217" s="42"/>
      <c r="J217" s="44">
        <f>H217*0.16</f>
        <v>732</v>
      </c>
      <c r="K217" s="42"/>
      <c r="L217" s="42"/>
      <c r="M217" s="40">
        <f>J217+K217+L217</f>
        <v>732</v>
      </c>
      <c r="N217" s="42"/>
      <c r="O217" s="42"/>
      <c r="P217" s="42"/>
      <c r="Q217" s="40"/>
      <c r="R217" s="40"/>
      <c r="S217" s="57">
        <v>1</v>
      </c>
      <c r="T217" s="19">
        <f>M217+Q217</f>
        <v>732</v>
      </c>
      <c r="U217" s="58">
        <v>45078</v>
      </c>
      <c r="V217" s="59">
        <v>45139</v>
      </c>
      <c r="W217" s="60">
        <f>DATEDIF(U217,V217,"M")+1</f>
        <v>3</v>
      </c>
    </row>
    <row r="218" ht="18.75" customHeight="1" spans="1:23">
      <c r="A218" s="13">
        <v>213</v>
      </c>
      <c r="B218" s="23"/>
      <c r="C218" s="15" t="s">
        <v>696</v>
      </c>
      <c r="D218" s="15" t="s">
        <v>31</v>
      </c>
      <c r="E218" s="27" t="s">
        <v>697</v>
      </c>
      <c r="F218" s="16" t="s">
        <v>698</v>
      </c>
      <c r="G218" s="18" t="s">
        <v>40</v>
      </c>
      <c r="H218" s="35">
        <v>4575</v>
      </c>
      <c r="I218" s="42"/>
      <c r="J218" s="44">
        <f>H218*0.16</f>
        <v>732</v>
      </c>
      <c r="K218" s="42"/>
      <c r="L218" s="42"/>
      <c r="M218" s="40">
        <f>J218+K218+L218</f>
        <v>732</v>
      </c>
      <c r="N218" s="42"/>
      <c r="O218" s="42"/>
      <c r="P218" s="42"/>
      <c r="Q218" s="40"/>
      <c r="R218" s="40"/>
      <c r="S218" s="57">
        <v>1</v>
      </c>
      <c r="T218" s="19">
        <f>M218+Q218</f>
        <v>732</v>
      </c>
      <c r="U218" s="58">
        <v>45078</v>
      </c>
      <c r="V218" s="59">
        <v>45139</v>
      </c>
      <c r="W218" s="60">
        <f>DATEDIF(U218,V218,"M")+1</f>
        <v>3</v>
      </c>
    </row>
    <row r="219" ht="18.75" customHeight="1" spans="1:23">
      <c r="A219" s="13">
        <v>214</v>
      </c>
      <c r="B219" s="23"/>
      <c r="C219" s="15" t="s">
        <v>699</v>
      </c>
      <c r="D219" s="15" t="s">
        <v>31</v>
      </c>
      <c r="E219" s="27" t="s">
        <v>700</v>
      </c>
      <c r="F219" s="16" t="s">
        <v>701</v>
      </c>
      <c r="G219" s="18" t="s">
        <v>40</v>
      </c>
      <c r="H219" s="35">
        <v>4575</v>
      </c>
      <c r="I219" s="42"/>
      <c r="J219" s="44">
        <f>H219*0.16</f>
        <v>732</v>
      </c>
      <c r="K219" s="42"/>
      <c r="L219" s="42"/>
      <c r="M219" s="40">
        <f>J219+K219+L219</f>
        <v>732</v>
      </c>
      <c r="N219" s="42"/>
      <c r="O219" s="42"/>
      <c r="P219" s="42"/>
      <c r="Q219" s="40"/>
      <c r="R219" s="40"/>
      <c r="S219" s="57">
        <v>1</v>
      </c>
      <c r="T219" s="19">
        <f>M219+Q219</f>
        <v>732</v>
      </c>
      <c r="U219" s="58">
        <v>45108</v>
      </c>
      <c r="V219" s="59">
        <v>45139</v>
      </c>
      <c r="W219" s="60">
        <f>DATEDIF(U219,V219,"M")+1</f>
        <v>2</v>
      </c>
    </row>
    <row r="220" ht="18.75" customHeight="1" spans="1:23">
      <c r="A220" s="13">
        <v>215</v>
      </c>
      <c r="B220" s="23"/>
      <c r="C220" s="15" t="s">
        <v>702</v>
      </c>
      <c r="D220" s="15" t="s">
        <v>31</v>
      </c>
      <c r="E220" s="27" t="s">
        <v>703</v>
      </c>
      <c r="F220" s="16" t="s">
        <v>704</v>
      </c>
      <c r="G220" s="18" t="s">
        <v>40</v>
      </c>
      <c r="H220" s="35">
        <v>4575</v>
      </c>
      <c r="I220" s="42"/>
      <c r="J220" s="44">
        <f>H220*0.16</f>
        <v>732</v>
      </c>
      <c r="K220" s="42"/>
      <c r="L220" s="42"/>
      <c r="M220" s="40">
        <f>J220+K220+L220</f>
        <v>732</v>
      </c>
      <c r="N220" s="42"/>
      <c r="O220" s="42"/>
      <c r="P220" s="42"/>
      <c r="Q220" s="40"/>
      <c r="R220" s="40"/>
      <c r="S220" s="57">
        <v>1</v>
      </c>
      <c r="T220" s="19">
        <f>M220+Q220</f>
        <v>732</v>
      </c>
      <c r="U220" s="58">
        <v>45108</v>
      </c>
      <c r="V220" s="59">
        <v>45139</v>
      </c>
      <c r="W220" s="60">
        <f>DATEDIF(U220,V220,"M")+1</f>
        <v>2</v>
      </c>
    </row>
    <row r="221" ht="18.75" customHeight="1" spans="1:23">
      <c r="A221" s="13">
        <v>216</v>
      </c>
      <c r="B221" s="23"/>
      <c r="C221" s="15" t="s">
        <v>705</v>
      </c>
      <c r="D221" s="15" t="s">
        <v>31</v>
      </c>
      <c r="E221" s="27" t="s">
        <v>706</v>
      </c>
      <c r="F221" s="16" t="s">
        <v>707</v>
      </c>
      <c r="G221" s="18" t="s">
        <v>40</v>
      </c>
      <c r="H221" s="35">
        <v>4575</v>
      </c>
      <c r="I221" s="42"/>
      <c r="J221" s="44">
        <f>H221*0.16</f>
        <v>732</v>
      </c>
      <c r="K221" s="42"/>
      <c r="L221" s="42"/>
      <c r="M221" s="40">
        <f>J221+K221+L221</f>
        <v>732</v>
      </c>
      <c r="N221" s="42"/>
      <c r="O221" s="42"/>
      <c r="P221" s="42"/>
      <c r="Q221" s="40"/>
      <c r="R221" s="40"/>
      <c r="S221" s="57">
        <v>1</v>
      </c>
      <c r="T221" s="19">
        <f>M221+Q221</f>
        <v>732</v>
      </c>
      <c r="U221" s="58">
        <v>45139</v>
      </c>
      <c r="V221" s="59">
        <v>45139</v>
      </c>
      <c r="W221" s="60">
        <f>DATEDIF(U221,V221,"M")+1</f>
        <v>1</v>
      </c>
    </row>
    <row r="222" ht="18.75" customHeight="1" spans="1:23">
      <c r="A222" s="13">
        <v>217</v>
      </c>
      <c r="B222" s="23"/>
      <c r="C222" s="15" t="s">
        <v>708</v>
      </c>
      <c r="D222" s="15" t="s">
        <v>31</v>
      </c>
      <c r="E222" s="27" t="s">
        <v>709</v>
      </c>
      <c r="F222" s="16" t="s">
        <v>710</v>
      </c>
      <c r="G222" s="18" t="s">
        <v>40</v>
      </c>
      <c r="H222" s="35">
        <v>4575</v>
      </c>
      <c r="I222" s="42"/>
      <c r="J222" s="44">
        <f>H222*0.16</f>
        <v>732</v>
      </c>
      <c r="K222" s="42"/>
      <c r="L222" s="42"/>
      <c r="M222" s="40">
        <f>J222+K222+L222</f>
        <v>732</v>
      </c>
      <c r="N222" s="42"/>
      <c r="O222" s="42"/>
      <c r="P222" s="42"/>
      <c r="Q222" s="40"/>
      <c r="R222" s="40"/>
      <c r="S222" s="57">
        <v>1</v>
      </c>
      <c r="T222" s="19">
        <f>M222+Q222</f>
        <v>732</v>
      </c>
      <c r="U222" s="58">
        <v>45139</v>
      </c>
      <c r="V222" s="59">
        <v>45139</v>
      </c>
      <c r="W222" s="60">
        <f>DATEDIF(U222,V222,"M")+1</f>
        <v>1</v>
      </c>
    </row>
    <row r="223" ht="18.75" customHeight="1" spans="1:23">
      <c r="A223" s="13">
        <v>218</v>
      </c>
      <c r="B223" s="23"/>
      <c r="C223" s="15" t="s">
        <v>711</v>
      </c>
      <c r="D223" s="15" t="s">
        <v>31</v>
      </c>
      <c r="E223" s="27" t="s">
        <v>712</v>
      </c>
      <c r="F223" s="16" t="s">
        <v>713</v>
      </c>
      <c r="G223" s="18" t="s">
        <v>40</v>
      </c>
      <c r="H223" s="35">
        <v>4575</v>
      </c>
      <c r="I223" s="42"/>
      <c r="J223" s="44">
        <f>H223*0.16</f>
        <v>732</v>
      </c>
      <c r="K223" s="42"/>
      <c r="L223" s="42"/>
      <c r="M223" s="40">
        <f>J223+K223+L223</f>
        <v>732</v>
      </c>
      <c r="N223" s="42"/>
      <c r="O223" s="42"/>
      <c r="P223" s="42"/>
      <c r="Q223" s="40"/>
      <c r="R223" s="40"/>
      <c r="S223" s="57">
        <v>1</v>
      </c>
      <c r="T223" s="19">
        <f>M223+Q223</f>
        <v>732</v>
      </c>
      <c r="U223" s="58">
        <v>45139</v>
      </c>
      <c r="V223" s="59">
        <v>45139</v>
      </c>
      <c r="W223" s="60">
        <f>DATEDIF(U223,V223,"M")+1</f>
        <v>1</v>
      </c>
    </row>
    <row r="224" ht="18.75" customHeight="1" spans="1:23">
      <c r="A224" s="13">
        <v>219</v>
      </c>
      <c r="B224" s="23"/>
      <c r="C224" s="15" t="s">
        <v>714</v>
      </c>
      <c r="D224" s="15" t="s">
        <v>37</v>
      </c>
      <c r="E224" s="27" t="s">
        <v>715</v>
      </c>
      <c r="F224" s="16" t="s">
        <v>716</v>
      </c>
      <c r="G224" s="18" t="s">
        <v>40</v>
      </c>
      <c r="H224" s="35">
        <v>4575</v>
      </c>
      <c r="I224" s="42"/>
      <c r="J224" s="44">
        <f>H224*0.16</f>
        <v>732</v>
      </c>
      <c r="K224" s="42"/>
      <c r="L224" s="42"/>
      <c r="M224" s="40">
        <f>J224+K224+L224</f>
        <v>732</v>
      </c>
      <c r="N224" s="42"/>
      <c r="O224" s="42"/>
      <c r="P224" s="42"/>
      <c r="Q224" s="40"/>
      <c r="R224" s="40"/>
      <c r="S224" s="57">
        <v>1</v>
      </c>
      <c r="T224" s="19">
        <f>M224+Q224</f>
        <v>732</v>
      </c>
      <c r="U224" s="58">
        <v>45139</v>
      </c>
      <c r="V224" s="59">
        <v>45139</v>
      </c>
      <c r="W224" s="60">
        <f>DATEDIF(U224,V224,"M")+1</f>
        <v>1</v>
      </c>
    </row>
    <row r="225" ht="18.75" customHeight="1" spans="1:23">
      <c r="A225" s="13">
        <v>220</v>
      </c>
      <c r="B225" s="23"/>
      <c r="C225" s="15" t="s">
        <v>717</v>
      </c>
      <c r="D225" s="15" t="s">
        <v>31</v>
      </c>
      <c r="E225" s="27" t="s">
        <v>718</v>
      </c>
      <c r="F225" s="16" t="s">
        <v>719</v>
      </c>
      <c r="G225" s="18" t="s">
        <v>40</v>
      </c>
      <c r="H225" s="35">
        <v>4575</v>
      </c>
      <c r="I225" s="42"/>
      <c r="J225" s="44">
        <f>H225*0.16</f>
        <v>732</v>
      </c>
      <c r="K225" s="42"/>
      <c r="L225" s="42"/>
      <c r="M225" s="40">
        <f>J225+K225+L225</f>
        <v>732</v>
      </c>
      <c r="N225" s="42"/>
      <c r="O225" s="42"/>
      <c r="P225" s="42"/>
      <c r="Q225" s="40"/>
      <c r="R225" s="40"/>
      <c r="S225" s="57">
        <v>1</v>
      </c>
      <c r="T225" s="19">
        <f>M225+Q225</f>
        <v>732</v>
      </c>
      <c r="U225" s="58">
        <v>45139</v>
      </c>
      <c r="V225" s="59">
        <v>45139</v>
      </c>
      <c r="W225" s="60">
        <f>DATEDIF(U225,V225,"M")+1</f>
        <v>1</v>
      </c>
    </row>
    <row r="226" ht="18.75" customHeight="1" spans="1:23">
      <c r="A226" s="13">
        <v>221</v>
      </c>
      <c r="B226" s="23"/>
      <c r="C226" s="15" t="s">
        <v>720</v>
      </c>
      <c r="D226" s="15" t="s">
        <v>37</v>
      </c>
      <c r="E226" s="27" t="s">
        <v>721</v>
      </c>
      <c r="F226" s="16" t="s">
        <v>722</v>
      </c>
      <c r="G226" s="18" t="s">
        <v>40</v>
      </c>
      <c r="H226" s="35">
        <v>4575</v>
      </c>
      <c r="I226" s="42"/>
      <c r="J226" s="44">
        <f>H226*0.16</f>
        <v>732</v>
      </c>
      <c r="K226" s="42"/>
      <c r="L226" s="42"/>
      <c r="M226" s="40">
        <f>J226+K226+L226</f>
        <v>732</v>
      </c>
      <c r="N226" s="42"/>
      <c r="O226" s="42"/>
      <c r="P226" s="42"/>
      <c r="Q226" s="40"/>
      <c r="R226" s="40"/>
      <c r="S226" s="57">
        <v>1</v>
      </c>
      <c r="T226" s="19">
        <f>M226+Q226</f>
        <v>732</v>
      </c>
      <c r="U226" s="58">
        <v>45139</v>
      </c>
      <c r="V226" s="59">
        <v>45139</v>
      </c>
      <c r="W226" s="60">
        <f>DATEDIF(U226,V226,"M")+1</f>
        <v>1</v>
      </c>
    </row>
    <row r="227" ht="18.75" customHeight="1" spans="1:23">
      <c r="A227" s="13">
        <v>222</v>
      </c>
      <c r="B227" s="23"/>
      <c r="C227" s="15" t="s">
        <v>723</v>
      </c>
      <c r="D227" s="15" t="s">
        <v>37</v>
      </c>
      <c r="E227" s="27" t="s">
        <v>724</v>
      </c>
      <c r="F227" s="16" t="s">
        <v>725</v>
      </c>
      <c r="G227" s="18" t="s">
        <v>40</v>
      </c>
      <c r="H227" s="35">
        <v>4575</v>
      </c>
      <c r="I227" s="42"/>
      <c r="J227" s="44">
        <f>H227*0.16</f>
        <v>732</v>
      </c>
      <c r="K227" s="42"/>
      <c r="L227" s="42"/>
      <c r="M227" s="40">
        <f>J227+K227+L227</f>
        <v>732</v>
      </c>
      <c r="N227" s="42"/>
      <c r="O227" s="42"/>
      <c r="P227" s="42"/>
      <c r="Q227" s="40"/>
      <c r="R227" s="40"/>
      <c r="S227" s="57">
        <v>1</v>
      </c>
      <c r="T227" s="19">
        <f>M227+Q227</f>
        <v>732</v>
      </c>
      <c r="U227" s="58">
        <v>44986</v>
      </c>
      <c r="V227" s="59">
        <v>45139</v>
      </c>
      <c r="W227" s="60">
        <f>DATEDIF(U227,V227,"M")+1</f>
        <v>6</v>
      </c>
    </row>
    <row r="228" ht="18.75" customHeight="1" spans="1:23">
      <c r="A228" s="13">
        <v>223</v>
      </c>
      <c r="B228" s="23"/>
      <c r="C228" s="15" t="s">
        <v>726</v>
      </c>
      <c r="D228" s="15" t="s">
        <v>31</v>
      </c>
      <c r="E228" s="27" t="s">
        <v>727</v>
      </c>
      <c r="F228" s="16" t="s">
        <v>728</v>
      </c>
      <c r="G228" s="18" t="s">
        <v>40</v>
      </c>
      <c r="H228" s="35">
        <v>4575</v>
      </c>
      <c r="I228" s="42"/>
      <c r="J228" s="44">
        <f>H228*0.16</f>
        <v>732</v>
      </c>
      <c r="K228" s="42"/>
      <c r="L228" s="42"/>
      <c r="M228" s="40">
        <f>J228+K228+L228</f>
        <v>732</v>
      </c>
      <c r="N228" s="42"/>
      <c r="O228" s="42"/>
      <c r="P228" s="42"/>
      <c r="Q228" s="40"/>
      <c r="R228" s="40"/>
      <c r="S228" s="57">
        <v>1</v>
      </c>
      <c r="T228" s="19">
        <f>M228+Q228</f>
        <v>732</v>
      </c>
      <c r="U228" s="58">
        <v>45139</v>
      </c>
      <c r="V228" s="59">
        <v>45139</v>
      </c>
      <c r="W228" s="60">
        <f>DATEDIF(U228,V228,"M")+1</f>
        <v>1</v>
      </c>
    </row>
    <row r="229" ht="18.75" customHeight="1" spans="1:23">
      <c r="A229" s="13">
        <v>224</v>
      </c>
      <c r="B229" s="23"/>
      <c r="C229" s="15" t="s">
        <v>729</v>
      </c>
      <c r="D229" s="15" t="s">
        <v>37</v>
      </c>
      <c r="E229" s="27" t="s">
        <v>730</v>
      </c>
      <c r="F229" s="16" t="s">
        <v>731</v>
      </c>
      <c r="G229" s="18" t="s">
        <v>40</v>
      </c>
      <c r="H229" s="35">
        <v>4575</v>
      </c>
      <c r="I229" s="42"/>
      <c r="J229" s="44">
        <f>H229*0.16</f>
        <v>732</v>
      </c>
      <c r="K229" s="42"/>
      <c r="L229" s="42"/>
      <c r="M229" s="40">
        <f>J229+K229+L229</f>
        <v>732</v>
      </c>
      <c r="N229" s="42"/>
      <c r="O229" s="42"/>
      <c r="P229" s="42"/>
      <c r="Q229" s="40"/>
      <c r="R229" s="40"/>
      <c r="S229" s="57">
        <v>1</v>
      </c>
      <c r="T229" s="19">
        <f>M229+Q229</f>
        <v>732</v>
      </c>
      <c r="U229" s="58">
        <v>45139</v>
      </c>
      <c r="V229" s="59">
        <v>45139</v>
      </c>
      <c r="W229" s="60">
        <f>DATEDIF(U229,V229,"M")+1</f>
        <v>1</v>
      </c>
    </row>
    <row r="230" ht="18.75" customHeight="1" spans="1:23">
      <c r="A230" s="13">
        <v>225</v>
      </c>
      <c r="B230" s="23"/>
      <c r="C230" s="15" t="s">
        <v>732</v>
      </c>
      <c r="D230" s="15" t="s">
        <v>37</v>
      </c>
      <c r="E230" s="27" t="s">
        <v>733</v>
      </c>
      <c r="F230" s="16" t="s">
        <v>734</v>
      </c>
      <c r="G230" s="18" t="s">
        <v>40</v>
      </c>
      <c r="H230" s="35">
        <v>7089</v>
      </c>
      <c r="I230" s="42"/>
      <c r="J230" s="44">
        <f>H230*0.16</f>
        <v>1134.24</v>
      </c>
      <c r="K230" s="42"/>
      <c r="L230" s="42"/>
      <c r="M230" s="40">
        <f>J230+K230+L230</f>
        <v>1134.24</v>
      </c>
      <c r="N230" s="42"/>
      <c r="O230" s="42"/>
      <c r="P230" s="42"/>
      <c r="Q230" s="40"/>
      <c r="R230" s="40"/>
      <c r="S230" s="57">
        <v>1</v>
      </c>
      <c r="T230" s="19">
        <f>M230+Q230</f>
        <v>1134.24</v>
      </c>
      <c r="U230" s="58">
        <v>45139</v>
      </c>
      <c r="V230" s="59">
        <v>45139</v>
      </c>
      <c r="W230" s="60">
        <f>DATEDIF(U230,V230,"M")+1</f>
        <v>1</v>
      </c>
    </row>
    <row r="231" ht="18.75" customHeight="1" spans="1:23">
      <c r="A231" s="13">
        <v>226</v>
      </c>
      <c r="B231" s="23"/>
      <c r="C231" s="15" t="s">
        <v>735</v>
      </c>
      <c r="D231" s="15" t="s">
        <v>31</v>
      </c>
      <c r="E231" s="27" t="s">
        <v>736</v>
      </c>
      <c r="F231" s="16" t="s">
        <v>737</v>
      </c>
      <c r="G231" s="18" t="s">
        <v>34</v>
      </c>
      <c r="H231" s="19">
        <v>4575</v>
      </c>
      <c r="I231" s="19">
        <v>7089</v>
      </c>
      <c r="J231" s="19">
        <f>H231*0.16</f>
        <v>732</v>
      </c>
      <c r="K231" s="19">
        <f>I231*0.09</f>
        <v>638.01</v>
      </c>
      <c r="L231" s="19">
        <f>ROUND(H231*0.005,2)</f>
        <v>22.88</v>
      </c>
      <c r="M231" s="40">
        <f>J231+K231+L231</f>
        <v>1392.89</v>
      </c>
      <c r="N231" s="19">
        <f>H231*0.08</f>
        <v>366</v>
      </c>
      <c r="O231" s="19">
        <f>I231*0.02</f>
        <v>141.78</v>
      </c>
      <c r="P231" s="19">
        <f>L231</f>
        <v>22.88</v>
      </c>
      <c r="Q231" s="40">
        <f>N231+O231+P231</f>
        <v>530.66</v>
      </c>
      <c r="R231" s="40"/>
      <c r="S231" s="57">
        <v>1</v>
      </c>
      <c r="T231" s="19">
        <f>M231+Q231</f>
        <v>1923.55</v>
      </c>
      <c r="U231" s="58">
        <v>44986</v>
      </c>
      <c r="V231" s="59">
        <v>45139</v>
      </c>
      <c r="W231" s="60">
        <f>DATEDIF(U231,V231,"M")+1</f>
        <v>6</v>
      </c>
    </row>
    <row r="232" ht="18.75" customHeight="1" spans="1:23">
      <c r="A232" s="13">
        <v>227</v>
      </c>
      <c r="B232" s="23"/>
      <c r="C232" s="15" t="s">
        <v>738</v>
      </c>
      <c r="D232" s="15" t="s">
        <v>31</v>
      </c>
      <c r="E232" s="27" t="s">
        <v>739</v>
      </c>
      <c r="F232" s="16" t="s">
        <v>740</v>
      </c>
      <c r="G232" s="18" t="s">
        <v>34</v>
      </c>
      <c r="H232" s="35">
        <v>4575</v>
      </c>
      <c r="I232" s="19">
        <v>7089</v>
      </c>
      <c r="J232" s="19">
        <f>H232*0.16</f>
        <v>732</v>
      </c>
      <c r="K232" s="19">
        <f>I232*0.09</f>
        <v>638.01</v>
      </c>
      <c r="L232" s="19">
        <f>ROUND(H232*0.005,2)</f>
        <v>22.88</v>
      </c>
      <c r="M232" s="40">
        <f>J232+K232+L232</f>
        <v>1392.89</v>
      </c>
      <c r="N232" s="19">
        <f>H232*0.08</f>
        <v>366</v>
      </c>
      <c r="O232" s="19">
        <f>I232*0.02</f>
        <v>141.78</v>
      </c>
      <c r="P232" s="19">
        <f>L232</f>
        <v>22.88</v>
      </c>
      <c r="Q232" s="40">
        <f>N232+O232+P232</f>
        <v>530.66</v>
      </c>
      <c r="R232" s="40"/>
      <c r="S232" s="57">
        <v>1</v>
      </c>
      <c r="T232" s="19">
        <f>M232+Q232</f>
        <v>1923.55</v>
      </c>
      <c r="U232" s="58">
        <v>45108</v>
      </c>
      <c r="V232" s="59">
        <v>45139</v>
      </c>
      <c r="W232" s="60">
        <f>DATEDIF(U232,V232,"M")+1</f>
        <v>2</v>
      </c>
    </row>
    <row r="233" ht="18.75" customHeight="1" spans="1:23">
      <c r="A233" s="13">
        <v>228</v>
      </c>
      <c r="B233" s="20" t="s">
        <v>741</v>
      </c>
      <c r="C233" s="21" t="s">
        <v>742</v>
      </c>
      <c r="D233" s="24" t="s">
        <v>31</v>
      </c>
      <c r="E233" s="27" t="s">
        <v>743</v>
      </c>
      <c r="F233" s="22" t="s">
        <v>744</v>
      </c>
      <c r="G233" s="18" t="s">
        <v>40</v>
      </c>
      <c r="H233" s="35">
        <v>5941</v>
      </c>
      <c r="I233" s="42"/>
      <c r="J233" s="19">
        <f>H233*0.16</f>
        <v>950.56</v>
      </c>
      <c r="K233" s="42"/>
      <c r="L233" s="42"/>
      <c r="M233" s="40">
        <f>J233+K233+L233</f>
        <v>950.56</v>
      </c>
      <c r="N233" s="42"/>
      <c r="O233" s="42"/>
      <c r="P233" s="42"/>
      <c r="Q233" s="40"/>
      <c r="R233" s="40"/>
      <c r="S233" s="57">
        <v>1</v>
      </c>
      <c r="T233" s="19">
        <f>M233+Q233</f>
        <v>950.56</v>
      </c>
      <c r="U233" s="58">
        <v>44197</v>
      </c>
      <c r="V233" s="59">
        <v>45139</v>
      </c>
      <c r="W233" s="60">
        <f t="shared" ref="W233:W235" si="42">DATEDIF(U233,V233,"M")+1-1</f>
        <v>31</v>
      </c>
    </row>
    <row r="234" ht="18.75" customHeight="1" spans="1:23">
      <c r="A234" s="13">
        <v>229</v>
      </c>
      <c r="B234" s="23"/>
      <c r="C234" s="21" t="s">
        <v>745</v>
      </c>
      <c r="D234" s="21" t="s">
        <v>31</v>
      </c>
      <c r="E234" s="27" t="s">
        <v>746</v>
      </c>
      <c r="F234" s="22" t="s">
        <v>747</v>
      </c>
      <c r="G234" s="18" t="s">
        <v>40</v>
      </c>
      <c r="H234" s="35">
        <v>6319</v>
      </c>
      <c r="I234" s="42"/>
      <c r="J234" s="19">
        <f>H234*0.16</f>
        <v>1011.04</v>
      </c>
      <c r="K234" s="42"/>
      <c r="L234" s="42"/>
      <c r="M234" s="40">
        <f>J234+K234+L234</f>
        <v>1011.04</v>
      </c>
      <c r="N234" s="42"/>
      <c r="O234" s="42"/>
      <c r="P234" s="42"/>
      <c r="Q234" s="40"/>
      <c r="R234" s="40"/>
      <c r="S234" s="57">
        <v>1</v>
      </c>
      <c r="T234" s="19">
        <f>M234+Q234</f>
        <v>1011.04</v>
      </c>
      <c r="U234" s="58">
        <v>44197</v>
      </c>
      <c r="V234" s="59">
        <v>45139</v>
      </c>
      <c r="W234" s="60">
        <f>DATEDIF(U234,V234,"M")+1-1</f>
        <v>31</v>
      </c>
    </row>
    <row r="235" ht="18.75" customHeight="1" spans="1:23">
      <c r="A235" s="13">
        <v>230</v>
      </c>
      <c r="B235" s="23"/>
      <c r="C235" s="21" t="s">
        <v>748</v>
      </c>
      <c r="D235" s="24" t="s">
        <v>31</v>
      </c>
      <c r="E235" s="27" t="s">
        <v>749</v>
      </c>
      <c r="F235" s="22" t="s">
        <v>750</v>
      </c>
      <c r="G235" s="18" t="s">
        <v>40</v>
      </c>
      <c r="H235" s="35">
        <v>7089</v>
      </c>
      <c r="I235" s="42"/>
      <c r="J235" s="19">
        <f>H235*0.16</f>
        <v>1134.24</v>
      </c>
      <c r="K235" s="42"/>
      <c r="L235" s="42"/>
      <c r="M235" s="40">
        <f>J235+K235+L235</f>
        <v>1134.24</v>
      </c>
      <c r="N235" s="42"/>
      <c r="O235" s="42"/>
      <c r="P235" s="42"/>
      <c r="Q235" s="40"/>
      <c r="R235" s="40"/>
      <c r="S235" s="57">
        <v>1</v>
      </c>
      <c r="T235" s="19">
        <f>M235+Q235</f>
        <v>1134.24</v>
      </c>
      <c r="U235" s="58">
        <v>44197</v>
      </c>
      <c r="V235" s="59">
        <v>45139</v>
      </c>
      <c r="W235" s="60">
        <f>DATEDIF(U235,V235,"M")+1-1</f>
        <v>31</v>
      </c>
    </row>
    <row r="236" ht="18.75" customHeight="1" spans="1:23">
      <c r="A236" s="13">
        <v>231</v>
      </c>
      <c r="B236" s="23"/>
      <c r="C236" s="21" t="s">
        <v>751</v>
      </c>
      <c r="D236" s="24" t="s">
        <v>31</v>
      </c>
      <c r="E236" s="27" t="s">
        <v>752</v>
      </c>
      <c r="F236" s="22" t="s">
        <v>753</v>
      </c>
      <c r="G236" s="18" t="s">
        <v>40</v>
      </c>
      <c r="H236" s="35">
        <v>6298</v>
      </c>
      <c r="I236" s="42"/>
      <c r="J236" s="19">
        <f>H236*0.16</f>
        <v>1007.68</v>
      </c>
      <c r="K236" s="42"/>
      <c r="L236" s="42"/>
      <c r="M236" s="40">
        <f>J236+K236+L236</f>
        <v>1007.68</v>
      </c>
      <c r="N236" s="42"/>
      <c r="O236" s="42"/>
      <c r="P236" s="42"/>
      <c r="Q236" s="40"/>
      <c r="R236" s="40"/>
      <c r="S236" s="57">
        <v>1</v>
      </c>
      <c r="T236" s="19">
        <f>M236+Q236</f>
        <v>1007.68</v>
      </c>
      <c r="U236" s="58">
        <v>44621</v>
      </c>
      <c r="V236" s="59">
        <v>45139</v>
      </c>
      <c r="W236" s="60">
        <f t="shared" ref="W236:W243" si="43">DATEDIF(U236,V236,"M")+1</f>
        <v>18</v>
      </c>
    </row>
    <row r="237" ht="18.75" customHeight="1" spans="1:23">
      <c r="A237" s="13">
        <v>232</v>
      </c>
      <c r="B237" s="23"/>
      <c r="C237" s="21" t="s">
        <v>754</v>
      </c>
      <c r="D237" s="24" t="s">
        <v>31</v>
      </c>
      <c r="E237" s="27" t="s">
        <v>755</v>
      </c>
      <c r="F237" s="22" t="s">
        <v>756</v>
      </c>
      <c r="G237" s="18" t="s">
        <v>40</v>
      </c>
      <c r="H237" s="35">
        <v>6304</v>
      </c>
      <c r="I237" s="42"/>
      <c r="J237" s="19">
        <f>H237*0.16</f>
        <v>1008.64</v>
      </c>
      <c r="K237" s="42"/>
      <c r="L237" s="42"/>
      <c r="M237" s="40">
        <f>J237+K237+L237</f>
        <v>1008.64</v>
      </c>
      <c r="N237" s="42"/>
      <c r="O237" s="42"/>
      <c r="P237" s="42"/>
      <c r="Q237" s="40"/>
      <c r="R237" s="40"/>
      <c r="S237" s="57">
        <v>1</v>
      </c>
      <c r="T237" s="19">
        <f>M237+Q237</f>
        <v>1008.64</v>
      </c>
      <c r="U237" s="58">
        <v>44652</v>
      </c>
      <c r="V237" s="59">
        <v>45139</v>
      </c>
      <c r="W237" s="60">
        <f>DATEDIF(U237,V237,"M")+1</f>
        <v>17</v>
      </c>
    </row>
    <row r="238" ht="18.75" customHeight="1" spans="1:23">
      <c r="A238" s="13">
        <v>233</v>
      </c>
      <c r="B238" s="23"/>
      <c r="C238" s="21" t="s">
        <v>757</v>
      </c>
      <c r="D238" s="24" t="s">
        <v>37</v>
      </c>
      <c r="E238" s="27" t="s">
        <v>758</v>
      </c>
      <c r="F238" s="22" t="s">
        <v>759</v>
      </c>
      <c r="G238" s="18" t="s">
        <v>40</v>
      </c>
      <c r="H238" s="35">
        <v>4575</v>
      </c>
      <c r="I238" s="42"/>
      <c r="J238" s="19">
        <f>H238*0.16</f>
        <v>732</v>
      </c>
      <c r="K238" s="42"/>
      <c r="L238" s="42"/>
      <c r="M238" s="40">
        <f>J238+K238+L238</f>
        <v>732</v>
      </c>
      <c r="N238" s="42"/>
      <c r="O238" s="42"/>
      <c r="P238" s="42"/>
      <c r="Q238" s="40"/>
      <c r="R238" s="40"/>
      <c r="S238" s="57">
        <v>1</v>
      </c>
      <c r="T238" s="19">
        <f>M238+Q238</f>
        <v>732</v>
      </c>
      <c r="U238" s="58">
        <v>45139</v>
      </c>
      <c r="V238" s="59">
        <v>45139</v>
      </c>
      <c r="W238" s="60">
        <f>DATEDIF(U238,V238,"M")+1</f>
        <v>1</v>
      </c>
    </row>
    <row r="239" ht="18.75" customHeight="1" spans="1:23">
      <c r="A239" s="13">
        <v>234</v>
      </c>
      <c r="B239" s="21" t="s">
        <v>760</v>
      </c>
      <c r="C239" s="21" t="s">
        <v>761</v>
      </c>
      <c r="D239" s="24" t="s">
        <v>31</v>
      </c>
      <c r="E239" s="27" t="s">
        <v>762</v>
      </c>
      <c r="F239" s="16" t="s">
        <v>763</v>
      </c>
      <c r="G239" s="18" t="s">
        <v>40</v>
      </c>
      <c r="H239" s="25">
        <v>4575</v>
      </c>
      <c r="I239" s="42"/>
      <c r="J239" s="19">
        <f>H239*0.16</f>
        <v>732</v>
      </c>
      <c r="K239" s="42"/>
      <c r="L239" s="42"/>
      <c r="M239" s="40">
        <f>J239+K239+L239</f>
        <v>732</v>
      </c>
      <c r="N239" s="42"/>
      <c r="O239" s="42"/>
      <c r="P239" s="42"/>
      <c r="Q239" s="40"/>
      <c r="R239" s="40"/>
      <c r="S239" s="57">
        <v>1</v>
      </c>
      <c r="T239" s="19">
        <f>M239+Q239</f>
        <v>732</v>
      </c>
      <c r="U239" s="58">
        <v>44256</v>
      </c>
      <c r="V239" s="59">
        <v>45139</v>
      </c>
      <c r="W239" s="60">
        <f>DATEDIF(U239,V239,"M")+1</f>
        <v>30</v>
      </c>
    </row>
    <row r="240" ht="18.75" customHeight="1" spans="1:23">
      <c r="A240" s="13">
        <v>235</v>
      </c>
      <c r="B240" s="21"/>
      <c r="C240" s="21" t="s">
        <v>764</v>
      </c>
      <c r="D240" s="21" t="s">
        <v>37</v>
      </c>
      <c r="E240" s="27" t="s">
        <v>765</v>
      </c>
      <c r="F240" s="16" t="s">
        <v>766</v>
      </c>
      <c r="G240" s="18" t="s">
        <v>40</v>
      </c>
      <c r="H240" s="25">
        <v>4575</v>
      </c>
      <c r="I240" s="42"/>
      <c r="J240" s="19">
        <f>H240*0.16</f>
        <v>732</v>
      </c>
      <c r="K240" s="42"/>
      <c r="L240" s="42"/>
      <c r="M240" s="40">
        <f>J240+K240+L240</f>
        <v>732</v>
      </c>
      <c r="N240" s="42"/>
      <c r="O240" s="42"/>
      <c r="P240" s="42"/>
      <c r="Q240" s="40"/>
      <c r="R240" s="40"/>
      <c r="S240" s="57">
        <v>1</v>
      </c>
      <c r="T240" s="19">
        <f>M240+Q240</f>
        <v>732</v>
      </c>
      <c r="U240" s="58">
        <v>44682</v>
      </c>
      <c r="V240" s="59">
        <v>45139</v>
      </c>
      <c r="W240" s="60">
        <f>DATEDIF(U240,V240,"M")+1</f>
        <v>16</v>
      </c>
    </row>
    <row r="241" ht="18.75" customHeight="1" spans="1:23">
      <c r="A241" s="13">
        <v>236</v>
      </c>
      <c r="B241" s="21"/>
      <c r="C241" s="21" t="s">
        <v>767</v>
      </c>
      <c r="D241" s="21" t="s">
        <v>31</v>
      </c>
      <c r="E241" s="27" t="s">
        <v>768</v>
      </c>
      <c r="F241" s="16" t="s">
        <v>769</v>
      </c>
      <c r="G241" s="18" t="s">
        <v>40</v>
      </c>
      <c r="H241" s="25">
        <v>4575</v>
      </c>
      <c r="I241" s="42"/>
      <c r="J241" s="19">
        <f>H241*0.16</f>
        <v>732</v>
      </c>
      <c r="K241" s="42"/>
      <c r="L241" s="42"/>
      <c r="M241" s="40">
        <f>J241+K241+L241</f>
        <v>732</v>
      </c>
      <c r="N241" s="42"/>
      <c r="O241" s="42"/>
      <c r="P241" s="42"/>
      <c r="Q241" s="40"/>
      <c r="R241" s="40"/>
      <c r="S241" s="57">
        <v>1</v>
      </c>
      <c r="T241" s="19">
        <f>M241+Q241</f>
        <v>732</v>
      </c>
      <c r="U241" s="58">
        <v>44986</v>
      </c>
      <c r="V241" s="59">
        <v>45139</v>
      </c>
      <c r="W241" s="60">
        <f>DATEDIF(U241,V241,"M")+1</f>
        <v>6</v>
      </c>
    </row>
    <row r="242" ht="18.75" customHeight="1" spans="1:23">
      <c r="A242" s="13">
        <v>237</v>
      </c>
      <c r="B242" s="21"/>
      <c r="C242" s="21" t="s">
        <v>770</v>
      </c>
      <c r="D242" s="21" t="s">
        <v>31</v>
      </c>
      <c r="E242" s="27" t="s">
        <v>771</v>
      </c>
      <c r="F242" s="16" t="s">
        <v>772</v>
      </c>
      <c r="G242" s="18" t="s">
        <v>40</v>
      </c>
      <c r="H242" s="25">
        <v>4575</v>
      </c>
      <c r="I242" s="42"/>
      <c r="J242" s="19">
        <f>H242*0.16</f>
        <v>732</v>
      </c>
      <c r="K242" s="42"/>
      <c r="L242" s="42"/>
      <c r="M242" s="40">
        <f>J242+K242+L242</f>
        <v>732</v>
      </c>
      <c r="N242" s="42"/>
      <c r="O242" s="42"/>
      <c r="P242" s="42"/>
      <c r="Q242" s="40"/>
      <c r="R242" s="40"/>
      <c r="S242" s="57">
        <v>1</v>
      </c>
      <c r="T242" s="19">
        <f>M242+Q242</f>
        <v>732</v>
      </c>
      <c r="U242" s="58">
        <v>45139</v>
      </c>
      <c r="V242" s="59">
        <v>45139</v>
      </c>
      <c r="W242" s="60">
        <f>DATEDIF(U242,V242,"M")+1</f>
        <v>1</v>
      </c>
    </row>
    <row r="243" ht="18.75" customHeight="1" spans="1:23">
      <c r="A243" s="13">
        <v>238</v>
      </c>
      <c r="B243" s="23" t="s">
        <v>773</v>
      </c>
      <c r="C243" s="21" t="s">
        <v>774</v>
      </c>
      <c r="D243" s="21" t="s">
        <v>31</v>
      </c>
      <c r="E243" s="27" t="s">
        <v>775</v>
      </c>
      <c r="F243" s="22" t="s">
        <v>776</v>
      </c>
      <c r="G243" s="18" t="s">
        <v>40</v>
      </c>
      <c r="H243" s="25">
        <v>4575</v>
      </c>
      <c r="I243" s="42"/>
      <c r="J243" s="19">
        <f>H243*0.16</f>
        <v>732</v>
      </c>
      <c r="K243" s="42"/>
      <c r="L243" s="42"/>
      <c r="M243" s="40">
        <f>J243+K243+L243</f>
        <v>732</v>
      </c>
      <c r="N243" s="42"/>
      <c r="O243" s="42"/>
      <c r="P243" s="42"/>
      <c r="Q243" s="40"/>
      <c r="R243" s="40"/>
      <c r="S243" s="57">
        <v>1</v>
      </c>
      <c r="T243" s="19">
        <f>M243+Q243</f>
        <v>732</v>
      </c>
      <c r="U243" s="58">
        <v>44166</v>
      </c>
      <c r="V243" s="59">
        <v>45139</v>
      </c>
      <c r="W243" s="60">
        <f>DATEDIF(U243,V243,"M")+1</f>
        <v>33</v>
      </c>
    </row>
    <row r="244" ht="18.75" customHeight="1" spans="1:23">
      <c r="A244" s="13">
        <v>239</v>
      </c>
      <c r="B244" s="23"/>
      <c r="C244" s="21" t="s">
        <v>777</v>
      </c>
      <c r="D244" s="21" t="s">
        <v>37</v>
      </c>
      <c r="E244" s="27" t="s">
        <v>778</v>
      </c>
      <c r="F244" s="22" t="s">
        <v>779</v>
      </c>
      <c r="G244" s="18" t="s">
        <v>40</v>
      </c>
      <c r="H244" s="25">
        <v>4575</v>
      </c>
      <c r="I244" s="42"/>
      <c r="J244" s="19">
        <f>H244*0.16</f>
        <v>732</v>
      </c>
      <c r="K244" s="42"/>
      <c r="L244" s="42"/>
      <c r="M244" s="40">
        <f>J244+K244+L244</f>
        <v>732</v>
      </c>
      <c r="N244" s="42"/>
      <c r="O244" s="42"/>
      <c r="P244" s="42"/>
      <c r="Q244" s="40"/>
      <c r="R244" s="40"/>
      <c r="S244" s="57">
        <v>1</v>
      </c>
      <c r="T244" s="19">
        <f>M244+Q244</f>
        <v>732</v>
      </c>
      <c r="U244" s="58">
        <v>44317</v>
      </c>
      <c r="V244" s="59">
        <v>45139</v>
      </c>
      <c r="W244" s="60">
        <f>DATEDIF(U244,V244,"M")+1-3</f>
        <v>25</v>
      </c>
    </row>
    <row r="245" ht="18.75" customHeight="1" spans="1:23">
      <c r="A245" s="13">
        <v>240</v>
      </c>
      <c r="B245" s="20" t="s">
        <v>780</v>
      </c>
      <c r="C245" s="21" t="s">
        <v>781</v>
      </c>
      <c r="D245" s="21" t="s">
        <v>31</v>
      </c>
      <c r="E245" s="27" t="s">
        <v>782</v>
      </c>
      <c r="F245" s="22" t="s">
        <v>783</v>
      </c>
      <c r="G245" s="18" t="s">
        <v>40</v>
      </c>
      <c r="H245" s="25">
        <v>4575</v>
      </c>
      <c r="I245" s="42"/>
      <c r="J245" s="19">
        <f>H245*0.16</f>
        <v>732</v>
      </c>
      <c r="K245" s="42"/>
      <c r="L245" s="42"/>
      <c r="M245" s="40">
        <f>J245+K245+L245</f>
        <v>732</v>
      </c>
      <c r="N245" s="42"/>
      <c r="O245" s="42"/>
      <c r="P245" s="42"/>
      <c r="Q245" s="40"/>
      <c r="R245" s="40"/>
      <c r="S245" s="57">
        <v>1</v>
      </c>
      <c r="T245" s="19">
        <f>M245+Q245</f>
        <v>732</v>
      </c>
      <c r="U245" s="58">
        <v>44256</v>
      </c>
      <c r="V245" s="59">
        <v>45139</v>
      </c>
      <c r="W245" s="60">
        <f t="shared" ref="W245:W249" si="44">DATEDIF(U245,V245,"M")+1</f>
        <v>30</v>
      </c>
    </row>
    <row r="246" ht="18.75" customHeight="1" spans="1:23">
      <c r="A246" s="13">
        <v>241</v>
      </c>
      <c r="B246" s="23"/>
      <c r="C246" s="21" t="s">
        <v>784</v>
      </c>
      <c r="D246" s="24" t="s">
        <v>31</v>
      </c>
      <c r="E246" s="27" t="s">
        <v>785</v>
      </c>
      <c r="F246" s="22" t="s">
        <v>786</v>
      </c>
      <c r="G246" s="18" t="s">
        <v>40</v>
      </c>
      <c r="H246" s="25">
        <v>4575</v>
      </c>
      <c r="I246" s="42"/>
      <c r="J246" s="19">
        <f>H246*0.16</f>
        <v>732</v>
      </c>
      <c r="K246" s="42"/>
      <c r="L246" s="42"/>
      <c r="M246" s="40">
        <f>J246+K246+L246</f>
        <v>732</v>
      </c>
      <c r="N246" s="42"/>
      <c r="O246" s="42"/>
      <c r="P246" s="42"/>
      <c r="Q246" s="40"/>
      <c r="R246" s="40"/>
      <c r="S246" s="57">
        <v>1</v>
      </c>
      <c r="T246" s="19">
        <f>M246+Q246</f>
        <v>732</v>
      </c>
      <c r="U246" s="58">
        <v>44378</v>
      </c>
      <c r="V246" s="59">
        <v>45139</v>
      </c>
      <c r="W246" s="60">
        <f>DATEDIF(U246,V246,"M")+1</f>
        <v>26</v>
      </c>
    </row>
    <row r="247" ht="18.75" customHeight="1" spans="1:23">
      <c r="A247" s="13">
        <v>242</v>
      </c>
      <c r="B247" s="23"/>
      <c r="C247" s="21" t="s">
        <v>787</v>
      </c>
      <c r="D247" s="24" t="s">
        <v>37</v>
      </c>
      <c r="E247" s="27" t="s">
        <v>788</v>
      </c>
      <c r="F247" s="22" t="s">
        <v>789</v>
      </c>
      <c r="G247" s="18" t="s">
        <v>40</v>
      </c>
      <c r="H247" s="25">
        <v>4575</v>
      </c>
      <c r="I247" s="42"/>
      <c r="J247" s="19">
        <f>H247*0.16</f>
        <v>732</v>
      </c>
      <c r="K247" s="42"/>
      <c r="L247" s="42"/>
      <c r="M247" s="40">
        <f t="shared" ref="M247:M310" si="45">J247+K247+L247</f>
        <v>732</v>
      </c>
      <c r="N247" s="42"/>
      <c r="O247" s="42"/>
      <c r="P247" s="42"/>
      <c r="Q247" s="40"/>
      <c r="R247" s="40"/>
      <c r="S247" s="57">
        <v>1</v>
      </c>
      <c r="T247" s="19">
        <f>M247+Q247</f>
        <v>732</v>
      </c>
      <c r="U247" s="58">
        <v>44774</v>
      </c>
      <c r="V247" s="59">
        <v>45139</v>
      </c>
      <c r="W247" s="60">
        <f>DATEDIF(U247,V247,"M")+1</f>
        <v>13</v>
      </c>
    </row>
    <row r="248" ht="18.75" customHeight="1" spans="1:23">
      <c r="A248" s="13">
        <v>243</v>
      </c>
      <c r="B248" s="23"/>
      <c r="C248" s="21" t="s">
        <v>790</v>
      </c>
      <c r="D248" s="24" t="s">
        <v>31</v>
      </c>
      <c r="E248" s="27" t="s">
        <v>791</v>
      </c>
      <c r="F248" s="22" t="s">
        <v>792</v>
      </c>
      <c r="G248" s="18" t="s">
        <v>40</v>
      </c>
      <c r="H248" s="25">
        <v>4575</v>
      </c>
      <c r="I248" s="42"/>
      <c r="J248" s="19">
        <f>H248*0.16</f>
        <v>732</v>
      </c>
      <c r="K248" s="42"/>
      <c r="L248" s="42"/>
      <c r="M248" s="40">
        <f>J248+K248+L248</f>
        <v>732</v>
      </c>
      <c r="N248" s="42"/>
      <c r="O248" s="42"/>
      <c r="P248" s="42"/>
      <c r="Q248" s="40"/>
      <c r="R248" s="40"/>
      <c r="S248" s="57">
        <v>1</v>
      </c>
      <c r="T248" s="19">
        <f>M248+Q248</f>
        <v>732</v>
      </c>
      <c r="U248" s="58">
        <v>44958</v>
      </c>
      <c r="V248" s="59">
        <v>45139</v>
      </c>
      <c r="W248" s="60">
        <f>DATEDIF(U248,V248,"M")+1</f>
        <v>7</v>
      </c>
    </row>
    <row r="249" ht="18.75" customHeight="1" spans="1:23">
      <c r="A249" s="13">
        <v>244</v>
      </c>
      <c r="B249" s="33"/>
      <c r="C249" s="21" t="s">
        <v>793</v>
      </c>
      <c r="D249" s="24" t="s">
        <v>31</v>
      </c>
      <c r="E249" s="27" t="s">
        <v>794</v>
      </c>
      <c r="F249" s="22" t="s">
        <v>795</v>
      </c>
      <c r="G249" s="18" t="s">
        <v>40</v>
      </c>
      <c r="H249" s="25">
        <v>4575</v>
      </c>
      <c r="I249" s="42"/>
      <c r="J249" s="19">
        <f>H249*0.16</f>
        <v>732</v>
      </c>
      <c r="K249" s="42"/>
      <c r="L249" s="42"/>
      <c r="M249" s="40">
        <f>J249+K249+L249</f>
        <v>732</v>
      </c>
      <c r="N249" s="42"/>
      <c r="O249" s="42"/>
      <c r="P249" s="42"/>
      <c r="Q249" s="40"/>
      <c r="R249" s="40"/>
      <c r="S249" s="57">
        <v>1</v>
      </c>
      <c r="T249" s="19">
        <f>M249+Q249</f>
        <v>732</v>
      </c>
      <c r="U249" s="58">
        <v>44958</v>
      </c>
      <c r="V249" s="59">
        <v>45139</v>
      </c>
      <c r="W249" s="60">
        <f>DATEDIF(U249,V249,"M")+1</f>
        <v>7</v>
      </c>
    </row>
    <row r="250" ht="18.75" customHeight="1" spans="1:23">
      <c r="A250" s="13">
        <v>245</v>
      </c>
      <c r="B250" s="20" t="s">
        <v>796</v>
      </c>
      <c r="C250" s="21" t="s">
        <v>797</v>
      </c>
      <c r="D250" s="21" t="s">
        <v>37</v>
      </c>
      <c r="E250" s="27" t="s">
        <v>798</v>
      </c>
      <c r="F250" s="22" t="s">
        <v>799</v>
      </c>
      <c r="G250" s="18" t="s">
        <v>40</v>
      </c>
      <c r="H250" s="29">
        <v>4575</v>
      </c>
      <c r="I250" s="42"/>
      <c r="J250" s="19">
        <f>H250*0.16</f>
        <v>732</v>
      </c>
      <c r="K250" s="42"/>
      <c r="L250" s="42"/>
      <c r="M250" s="40">
        <f>J250+K250+L250</f>
        <v>732</v>
      </c>
      <c r="N250" s="42"/>
      <c r="O250" s="42"/>
      <c r="P250" s="42"/>
      <c r="Q250" s="40"/>
      <c r="R250" s="40"/>
      <c r="S250" s="57">
        <v>1</v>
      </c>
      <c r="T250" s="19">
        <f>M250+Q250</f>
        <v>732</v>
      </c>
      <c r="U250" s="58">
        <v>44531</v>
      </c>
      <c r="V250" s="59">
        <v>45139</v>
      </c>
      <c r="W250" s="60">
        <f>DATEDIF(U250,V250,"M")+1-1</f>
        <v>20</v>
      </c>
    </row>
    <row r="251" ht="18.75" customHeight="1" spans="1:23">
      <c r="A251" s="13">
        <v>246</v>
      </c>
      <c r="B251" s="33"/>
      <c r="C251" s="21" t="s">
        <v>800</v>
      </c>
      <c r="D251" s="21" t="s">
        <v>37</v>
      </c>
      <c r="E251" s="27" t="s">
        <v>801</v>
      </c>
      <c r="F251" s="22" t="s">
        <v>802</v>
      </c>
      <c r="G251" s="18" t="s">
        <v>40</v>
      </c>
      <c r="H251" s="29">
        <v>4575</v>
      </c>
      <c r="I251" s="42"/>
      <c r="J251" s="19">
        <f>H251*0.16</f>
        <v>732</v>
      </c>
      <c r="K251" s="42"/>
      <c r="L251" s="42"/>
      <c r="M251" s="40">
        <f>J251+K251+L251</f>
        <v>732</v>
      </c>
      <c r="N251" s="42"/>
      <c r="O251" s="42"/>
      <c r="P251" s="42"/>
      <c r="Q251" s="40"/>
      <c r="R251" s="40"/>
      <c r="S251" s="57">
        <v>1</v>
      </c>
      <c r="T251" s="19">
        <f>M251+Q251</f>
        <v>732</v>
      </c>
      <c r="U251" s="58">
        <v>44621</v>
      </c>
      <c r="V251" s="59">
        <v>45139</v>
      </c>
      <c r="W251" s="60">
        <f>DATEDIF(U251,V251,"M")+1-1</f>
        <v>17</v>
      </c>
    </row>
    <row r="252" ht="18.75" customHeight="1" spans="1:23">
      <c r="A252" s="13">
        <v>247</v>
      </c>
      <c r="B252" s="21" t="s">
        <v>803</v>
      </c>
      <c r="C252" s="21" t="s">
        <v>804</v>
      </c>
      <c r="D252" s="21" t="s">
        <v>37</v>
      </c>
      <c r="E252" s="27" t="s">
        <v>805</v>
      </c>
      <c r="F252" s="67" t="s">
        <v>806</v>
      </c>
      <c r="G252" s="18" t="s">
        <v>40</v>
      </c>
      <c r="H252" s="25">
        <v>4575</v>
      </c>
      <c r="I252" s="42"/>
      <c r="J252" s="19">
        <f>H252*0.16</f>
        <v>732</v>
      </c>
      <c r="K252" s="42"/>
      <c r="L252" s="42"/>
      <c r="M252" s="40">
        <f>J252+K252+L252</f>
        <v>732</v>
      </c>
      <c r="N252" s="42"/>
      <c r="O252" s="42"/>
      <c r="P252" s="42"/>
      <c r="Q252" s="40"/>
      <c r="R252" s="40"/>
      <c r="S252" s="57">
        <v>1</v>
      </c>
      <c r="T252" s="19">
        <f>M252+Q252</f>
        <v>732</v>
      </c>
      <c r="U252" s="58">
        <v>44348</v>
      </c>
      <c r="V252" s="59">
        <v>45139</v>
      </c>
      <c r="W252" s="60">
        <f>DATEDIF(U252,V252,"M")+1-3</f>
        <v>24</v>
      </c>
    </row>
    <row r="253" ht="18.75" customHeight="1" spans="1:23">
      <c r="A253" s="13">
        <v>248</v>
      </c>
      <c r="B253" s="20" t="s">
        <v>807</v>
      </c>
      <c r="C253" s="21" t="s">
        <v>808</v>
      </c>
      <c r="D253" s="21" t="s">
        <v>31</v>
      </c>
      <c r="E253" s="27" t="s">
        <v>809</v>
      </c>
      <c r="F253" s="27" t="s">
        <v>810</v>
      </c>
      <c r="G253" s="18" t="s">
        <v>40</v>
      </c>
      <c r="H253" s="25">
        <v>4575</v>
      </c>
      <c r="I253" s="42"/>
      <c r="J253" s="19">
        <f>H253*0.16</f>
        <v>732</v>
      </c>
      <c r="K253" s="42"/>
      <c r="L253" s="42"/>
      <c r="M253" s="40">
        <f>J253+K253+L253</f>
        <v>732</v>
      </c>
      <c r="N253" s="42"/>
      <c r="O253" s="42"/>
      <c r="P253" s="42"/>
      <c r="Q253" s="40"/>
      <c r="R253" s="40"/>
      <c r="S253" s="57">
        <v>1</v>
      </c>
      <c r="T253" s="19">
        <f>M253+Q253</f>
        <v>732</v>
      </c>
      <c r="U253" s="58">
        <v>44652</v>
      </c>
      <c r="V253" s="59">
        <v>45139</v>
      </c>
      <c r="W253" s="60">
        <f t="shared" ref="W253:W255" si="46">DATEDIF(U253,V253,"M")+1</f>
        <v>17</v>
      </c>
    </row>
    <row r="254" ht="18.75" customHeight="1" spans="1:23">
      <c r="A254" s="13">
        <v>249</v>
      </c>
      <c r="B254" s="23"/>
      <c r="C254" s="21" t="s">
        <v>811</v>
      </c>
      <c r="D254" s="21" t="s">
        <v>37</v>
      </c>
      <c r="E254" s="27" t="s">
        <v>812</v>
      </c>
      <c r="F254" s="27" t="s">
        <v>810</v>
      </c>
      <c r="G254" s="18" t="s">
        <v>40</v>
      </c>
      <c r="H254" s="25">
        <v>4575</v>
      </c>
      <c r="I254" s="42"/>
      <c r="J254" s="19">
        <f>H254*0.16</f>
        <v>732</v>
      </c>
      <c r="K254" s="42"/>
      <c r="L254" s="42"/>
      <c r="M254" s="40">
        <f>J254+K254+L254</f>
        <v>732</v>
      </c>
      <c r="N254" s="42"/>
      <c r="O254" s="42"/>
      <c r="P254" s="42"/>
      <c r="Q254" s="40"/>
      <c r="R254" s="40"/>
      <c r="S254" s="57">
        <v>1</v>
      </c>
      <c r="T254" s="19">
        <f>M254+Q254</f>
        <v>732</v>
      </c>
      <c r="U254" s="58">
        <v>44652</v>
      </c>
      <c r="V254" s="59">
        <v>45139</v>
      </c>
      <c r="W254" s="60">
        <f>DATEDIF(U254,V254,"M")+1</f>
        <v>17</v>
      </c>
    </row>
    <row r="255" ht="18.75" customHeight="1" spans="1:23">
      <c r="A255" s="13">
        <v>250</v>
      </c>
      <c r="B255" s="33"/>
      <c r="C255" s="21" t="s">
        <v>813</v>
      </c>
      <c r="D255" s="21" t="s">
        <v>37</v>
      </c>
      <c r="E255" s="27" t="s">
        <v>814</v>
      </c>
      <c r="F255" s="27" t="s">
        <v>815</v>
      </c>
      <c r="G255" s="18" t="s">
        <v>40</v>
      </c>
      <c r="H255" s="25">
        <v>4575</v>
      </c>
      <c r="I255" s="42"/>
      <c r="J255" s="19">
        <f>H255*0.16</f>
        <v>732</v>
      </c>
      <c r="K255" s="42"/>
      <c r="L255" s="42"/>
      <c r="M255" s="40">
        <f>J255+K255+L255</f>
        <v>732</v>
      </c>
      <c r="N255" s="42"/>
      <c r="O255" s="42"/>
      <c r="P255" s="42"/>
      <c r="Q255" s="40"/>
      <c r="R255" s="40"/>
      <c r="S255" s="57">
        <v>1</v>
      </c>
      <c r="T255" s="19">
        <f>M255+Q255</f>
        <v>732</v>
      </c>
      <c r="U255" s="58">
        <v>44743</v>
      </c>
      <c r="V255" s="59">
        <v>45139</v>
      </c>
      <c r="W255" s="60">
        <f>DATEDIF(U255,V255,"M")+1</f>
        <v>14</v>
      </c>
    </row>
    <row r="256" ht="18.75" customHeight="1" spans="1:23">
      <c r="A256" s="13">
        <v>251</v>
      </c>
      <c r="B256" s="20" t="s">
        <v>816</v>
      </c>
      <c r="C256" s="21" t="s">
        <v>817</v>
      </c>
      <c r="D256" s="21" t="s">
        <v>37</v>
      </c>
      <c r="E256" s="27" t="s">
        <v>818</v>
      </c>
      <c r="F256" s="64" t="s">
        <v>819</v>
      </c>
      <c r="G256" s="18" t="s">
        <v>40</v>
      </c>
      <c r="H256" s="35">
        <v>5000</v>
      </c>
      <c r="I256" s="42"/>
      <c r="J256" s="19">
        <f>H256*0.16</f>
        <v>800</v>
      </c>
      <c r="K256" s="42"/>
      <c r="L256" s="42"/>
      <c r="M256" s="40">
        <f>J256+K256+L256</f>
        <v>800</v>
      </c>
      <c r="N256" s="42"/>
      <c r="O256" s="42"/>
      <c r="P256" s="42"/>
      <c r="Q256" s="40"/>
      <c r="R256" s="40"/>
      <c r="S256" s="57">
        <v>1</v>
      </c>
      <c r="T256" s="19">
        <f>M256+Q256</f>
        <v>800</v>
      </c>
      <c r="U256" s="58">
        <v>44197</v>
      </c>
      <c r="V256" s="59">
        <v>45139</v>
      </c>
      <c r="W256" s="60">
        <f t="shared" ref="W256:W260" si="47">DATEDIF(U256,V256,"M")+1-2</f>
        <v>30</v>
      </c>
    </row>
    <row r="257" ht="18.75" customHeight="1" spans="1:23">
      <c r="A257" s="13">
        <v>252</v>
      </c>
      <c r="B257" s="23"/>
      <c r="C257" s="21" t="s">
        <v>820</v>
      </c>
      <c r="D257" s="21" t="s">
        <v>37</v>
      </c>
      <c r="E257" s="27" t="s">
        <v>821</v>
      </c>
      <c r="F257" s="64" t="s">
        <v>822</v>
      </c>
      <c r="G257" s="18" t="s">
        <v>40</v>
      </c>
      <c r="H257" s="25">
        <v>4575</v>
      </c>
      <c r="I257" s="42"/>
      <c r="J257" s="19">
        <f>H257*0.16</f>
        <v>732</v>
      </c>
      <c r="K257" s="42"/>
      <c r="L257" s="42"/>
      <c r="M257" s="40">
        <f>J257+K257+L257</f>
        <v>732</v>
      </c>
      <c r="N257" s="42"/>
      <c r="O257" s="42"/>
      <c r="P257" s="42"/>
      <c r="Q257" s="40"/>
      <c r="R257" s="40"/>
      <c r="S257" s="57">
        <v>1</v>
      </c>
      <c r="T257" s="19">
        <f>M257+Q257</f>
        <v>732</v>
      </c>
      <c r="U257" s="58">
        <v>44197</v>
      </c>
      <c r="V257" s="59">
        <v>45139</v>
      </c>
      <c r="W257" s="60">
        <f>DATEDIF(U257,V257,"M")+1-2</f>
        <v>30</v>
      </c>
    </row>
    <row r="258" ht="18.75" customHeight="1" spans="1:23">
      <c r="A258" s="13">
        <v>253</v>
      </c>
      <c r="B258" s="23"/>
      <c r="C258" s="21" t="s">
        <v>823</v>
      </c>
      <c r="D258" s="21" t="s">
        <v>31</v>
      </c>
      <c r="E258" s="27" t="s">
        <v>824</v>
      </c>
      <c r="F258" s="68" t="s">
        <v>825</v>
      </c>
      <c r="G258" s="18" t="s">
        <v>40</v>
      </c>
      <c r="H258" s="25">
        <v>4575</v>
      </c>
      <c r="I258" s="42"/>
      <c r="J258" s="19">
        <f>H258*0.16</f>
        <v>732</v>
      </c>
      <c r="K258" s="42"/>
      <c r="L258" s="42"/>
      <c r="M258" s="40">
        <f>J258+K258+L258</f>
        <v>732</v>
      </c>
      <c r="N258" s="42"/>
      <c r="O258" s="42"/>
      <c r="P258" s="42"/>
      <c r="Q258" s="40"/>
      <c r="R258" s="40"/>
      <c r="S258" s="57">
        <v>1</v>
      </c>
      <c r="T258" s="19">
        <f>M258+Q258</f>
        <v>732</v>
      </c>
      <c r="U258" s="58">
        <v>44197</v>
      </c>
      <c r="V258" s="59">
        <v>45139</v>
      </c>
      <c r="W258" s="60">
        <f>DATEDIF(U258,V258,"M")+1-2</f>
        <v>30</v>
      </c>
    </row>
    <row r="259" ht="18.75" customHeight="1" spans="1:23">
      <c r="A259" s="13">
        <v>254</v>
      </c>
      <c r="B259" s="23"/>
      <c r="C259" s="21" t="s">
        <v>826</v>
      </c>
      <c r="D259" s="21" t="s">
        <v>37</v>
      </c>
      <c r="E259" s="27" t="s">
        <v>827</v>
      </c>
      <c r="F259" s="64" t="s">
        <v>828</v>
      </c>
      <c r="G259" s="18" t="s">
        <v>40</v>
      </c>
      <c r="H259" s="25">
        <v>4575</v>
      </c>
      <c r="I259" s="42"/>
      <c r="J259" s="19">
        <f>H259*0.16</f>
        <v>732</v>
      </c>
      <c r="K259" s="42"/>
      <c r="L259" s="42"/>
      <c r="M259" s="40">
        <f>J259+K259+L259</f>
        <v>732</v>
      </c>
      <c r="N259" s="42"/>
      <c r="O259" s="42"/>
      <c r="P259" s="42"/>
      <c r="Q259" s="40"/>
      <c r="R259" s="40"/>
      <c r="S259" s="57">
        <v>1</v>
      </c>
      <c r="T259" s="19">
        <f>M259+Q259</f>
        <v>732</v>
      </c>
      <c r="U259" s="58">
        <v>44197</v>
      </c>
      <c r="V259" s="59">
        <v>45139</v>
      </c>
      <c r="W259" s="60">
        <f>DATEDIF(U259,V259,"M")+1-2</f>
        <v>30</v>
      </c>
    </row>
    <row r="260" ht="18.75" customHeight="1" spans="1:23">
      <c r="A260" s="13">
        <v>255</v>
      </c>
      <c r="B260" s="23"/>
      <c r="C260" s="21" t="s">
        <v>829</v>
      </c>
      <c r="D260" s="21" t="s">
        <v>31</v>
      </c>
      <c r="E260" s="27" t="s">
        <v>830</v>
      </c>
      <c r="F260" s="64" t="s">
        <v>831</v>
      </c>
      <c r="G260" s="18" t="s">
        <v>40</v>
      </c>
      <c r="H260" s="25">
        <v>4575</v>
      </c>
      <c r="I260" s="42"/>
      <c r="J260" s="19">
        <f>H260*0.16</f>
        <v>732</v>
      </c>
      <c r="K260" s="42"/>
      <c r="L260" s="42"/>
      <c r="M260" s="40">
        <f>J260+K260+L260</f>
        <v>732</v>
      </c>
      <c r="N260" s="42"/>
      <c r="O260" s="42"/>
      <c r="P260" s="42"/>
      <c r="Q260" s="40"/>
      <c r="R260" s="40"/>
      <c r="S260" s="57">
        <v>1</v>
      </c>
      <c r="T260" s="19">
        <f>M260+Q260</f>
        <v>732</v>
      </c>
      <c r="U260" s="58">
        <v>44197</v>
      </c>
      <c r="V260" s="59">
        <v>45139</v>
      </c>
      <c r="W260" s="60">
        <f>DATEDIF(U260,V260,"M")+1-2</f>
        <v>30</v>
      </c>
    </row>
    <row r="261" ht="18.75" customHeight="1" spans="1:23">
      <c r="A261" s="13">
        <v>256</v>
      </c>
      <c r="B261" s="23"/>
      <c r="C261" s="21" t="s">
        <v>832</v>
      </c>
      <c r="D261" s="21" t="s">
        <v>37</v>
      </c>
      <c r="E261" s="27" t="s">
        <v>833</v>
      </c>
      <c r="F261" s="64" t="s">
        <v>834</v>
      </c>
      <c r="G261" s="18" t="s">
        <v>40</v>
      </c>
      <c r="H261" s="25">
        <v>4575</v>
      </c>
      <c r="I261" s="42"/>
      <c r="J261" s="19">
        <f>H261*0.16</f>
        <v>732</v>
      </c>
      <c r="K261" s="42"/>
      <c r="L261" s="42"/>
      <c r="M261" s="40">
        <f>J261+K261+L261</f>
        <v>732</v>
      </c>
      <c r="N261" s="42"/>
      <c r="O261" s="42"/>
      <c r="P261" s="42"/>
      <c r="Q261" s="40"/>
      <c r="R261" s="40"/>
      <c r="S261" s="57">
        <v>1</v>
      </c>
      <c r="T261" s="19">
        <f>M261+Q261</f>
        <v>732</v>
      </c>
      <c r="U261" s="58">
        <v>44621</v>
      </c>
      <c r="V261" s="59">
        <v>45139</v>
      </c>
      <c r="W261" s="60">
        <f>DATEDIF(U261,V261,"M")+1-1</f>
        <v>17</v>
      </c>
    </row>
    <row r="262" ht="18.75" customHeight="1" spans="1:23">
      <c r="A262" s="13">
        <v>257</v>
      </c>
      <c r="B262" s="23"/>
      <c r="C262" s="21" t="s">
        <v>835</v>
      </c>
      <c r="D262" s="21" t="s">
        <v>37</v>
      </c>
      <c r="E262" s="27" t="s">
        <v>836</v>
      </c>
      <c r="F262" s="64" t="s">
        <v>837</v>
      </c>
      <c r="G262" s="18" t="s">
        <v>40</v>
      </c>
      <c r="H262" s="25">
        <v>4575</v>
      </c>
      <c r="I262" s="42"/>
      <c r="J262" s="19">
        <f t="shared" ref="J262:J325" si="48">H262*0.16</f>
        <v>732</v>
      </c>
      <c r="K262" s="42"/>
      <c r="L262" s="42"/>
      <c r="M262" s="40">
        <f>J262+K262+L262</f>
        <v>732</v>
      </c>
      <c r="N262" s="42"/>
      <c r="O262" s="42"/>
      <c r="P262" s="42"/>
      <c r="Q262" s="40"/>
      <c r="R262" s="40"/>
      <c r="S262" s="57">
        <v>1</v>
      </c>
      <c r="T262" s="19">
        <f t="shared" ref="T262:T325" si="49">M262+Q262</f>
        <v>732</v>
      </c>
      <c r="U262" s="58">
        <v>44652</v>
      </c>
      <c r="V262" s="59">
        <v>45139</v>
      </c>
      <c r="W262" s="60">
        <f>DATEDIF(U262,V262,"M")+1-1</f>
        <v>16</v>
      </c>
    </row>
    <row r="263" ht="18.75" customHeight="1" spans="1:23">
      <c r="A263" s="13">
        <v>258</v>
      </c>
      <c r="B263" s="23"/>
      <c r="C263" s="21" t="s">
        <v>838</v>
      </c>
      <c r="D263" s="21" t="s">
        <v>31</v>
      </c>
      <c r="E263" s="27" t="s">
        <v>830</v>
      </c>
      <c r="F263" s="64" t="s">
        <v>839</v>
      </c>
      <c r="G263" s="18" t="s">
        <v>40</v>
      </c>
      <c r="H263" s="25">
        <v>4575</v>
      </c>
      <c r="I263" s="42"/>
      <c r="J263" s="19">
        <f>H263*0.16</f>
        <v>732</v>
      </c>
      <c r="K263" s="42"/>
      <c r="L263" s="42"/>
      <c r="M263" s="40">
        <f>J263+K263+L263</f>
        <v>732</v>
      </c>
      <c r="N263" s="42"/>
      <c r="O263" s="42"/>
      <c r="P263" s="42"/>
      <c r="Q263" s="40"/>
      <c r="R263" s="40"/>
      <c r="S263" s="57">
        <v>1</v>
      </c>
      <c r="T263" s="19">
        <f>M263+Q263</f>
        <v>732</v>
      </c>
      <c r="U263" s="58">
        <v>44652</v>
      </c>
      <c r="V263" s="59">
        <v>45139</v>
      </c>
      <c r="W263" s="60">
        <f t="shared" ref="W263:W286" si="50">DATEDIF(U263,V263,"M")+1</f>
        <v>17</v>
      </c>
    </row>
    <row r="264" ht="18.75" customHeight="1" spans="1:23">
      <c r="A264" s="13">
        <v>259</v>
      </c>
      <c r="B264" s="20" t="s">
        <v>840</v>
      </c>
      <c r="C264" s="21" t="s">
        <v>841</v>
      </c>
      <c r="D264" s="21" t="s">
        <v>37</v>
      </c>
      <c r="E264" s="27" t="s">
        <v>842</v>
      </c>
      <c r="F264" s="22" t="s">
        <v>843</v>
      </c>
      <c r="G264" s="18" t="s">
        <v>40</v>
      </c>
      <c r="H264" s="35">
        <v>4575</v>
      </c>
      <c r="I264" s="42"/>
      <c r="J264" s="19">
        <f>H264*0.16</f>
        <v>732</v>
      </c>
      <c r="K264" s="42"/>
      <c r="L264" s="42"/>
      <c r="M264" s="40">
        <f>J264+K264+L264</f>
        <v>732</v>
      </c>
      <c r="N264" s="42"/>
      <c r="O264" s="42"/>
      <c r="P264" s="42"/>
      <c r="Q264" s="40"/>
      <c r="R264" s="40"/>
      <c r="S264" s="57">
        <v>1</v>
      </c>
      <c r="T264" s="19">
        <f>M264+Q264</f>
        <v>732</v>
      </c>
      <c r="U264" s="58">
        <v>44166</v>
      </c>
      <c r="V264" s="59">
        <v>45139</v>
      </c>
      <c r="W264" s="60">
        <f>DATEDIF(U264,V264,"M")+1</f>
        <v>33</v>
      </c>
    </row>
    <row r="265" ht="18.75" customHeight="1" spans="1:23">
      <c r="A265" s="13">
        <v>260</v>
      </c>
      <c r="B265" s="23"/>
      <c r="C265" s="21" t="s">
        <v>844</v>
      </c>
      <c r="D265" s="24" t="s">
        <v>37</v>
      </c>
      <c r="E265" s="27" t="s">
        <v>845</v>
      </c>
      <c r="F265" s="69" t="s">
        <v>846</v>
      </c>
      <c r="G265" s="18" t="s">
        <v>40</v>
      </c>
      <c r="H265" s="35">
        <v>4575</v>
      </c>
      <c r="I265" s="42"/>
      <c r="J265" s="19">
        <f>H265*0.16</f>
        <v>732</v>
      </c>
      <c r="K265" s="42"/>
      <c r="L265" s="42"/>
      <c r="M265" s="40">
        <f>J265+K265+L265</f>
        <v>732</v>
      </c>
      <c r="N265" s="42"/>
      <c r="O265" s="42"/>
      <c r="P265" s="42"/>
      <c r="Q265" s="40"/>
      <c r="R265" s="40"/>
      <c r="S265" s="57">
        <v>1</v>
      </c>
      <c r="T265" s="19">
        <f>M265+Q265</f>
        <v>732</v>
      </c>
      <c r="U265" s="58">
        <v>44105</v>
      </c>
      <c r="V265" s="59">
        <v>45139</v>
      </c>
      <c r="W265" s="60">
        <f>DATEDIF(U265,V265,"M")+1</f>
        <v>35</v>
      </c>
    </row>
    <row r="266" ht="18.75" customHeight="1" spans="1:23">
      <c r="A266" s="13">
        <v>261</v>
      </c>
      <c r="B266" s="23"/>
      <c r="C266" s="21" t="s">
        <v>847</v>
      </c>
      <c r="D266" s="21" t="s">
        <v>31</v>
      </c>
      <c r="E266" s="27" t="s">
        <v>848</v>
      </c>
      <c r="F266" s="64" t="s">
        <v>849</v>
      </c>
      <c r="G266" s="18" t="s">
        <v>40</v>
      </c>
      <c r="H266" s="35">
        <v>4575</v>
      </c>
      <c r="I266" s="42"/>
      <c r="J266" s="19">
        <f>H266*0.16</f>
        <v>732</v>
      </c>
      <c r="K266" s="42"/>
      <c r="L266" s="42"/>
      <c r="M266" s="40">
        <f>J266+K266+L266</f>
        <v>732</v>
      </c>
      <c r="N266" s="42"/>
      <c r="O266" s="42"/>
      <c r="P266" s="42"/>
      <c r="Q266" s="40"/>
      <c r="R266" s="40"/>
      <c r="S266" s="57">
        <v>1</v>
      </c>
      <c r="T266" s="19">
        <f>M266+Q266</f>
        <v>732</v>
      </c>
      <c r="U266" s="58">
        <v>44287</v>
      </c>
      <c r="V266" s="59">
        <v>45139</v>
      </c>
      <c r="W266" s="60">
        <f>DATEDIF(U266,V266,"M")+1</f>
        <v>29</v>
      </c>
    </row>
    <row r="267" ht="18.75" customHeight="1" spans="1:23">
      <c r="A267" s="13">
        <v>262</v>
      </c>
      <c r="B267" s="23"/>
      <c r="C267" s="21" t="s">
        <v>850</v>
      </c>
      <c r="D267" s="21" t="s">
        <v>37</v>
      </c>
      <c r="E267" s="27" t="s">
        <v>851</v>
      </c>
      <c r="F267" s="64" t="s">
        <v>852</v>
      </c>
      <c r="G267" s="18" t="s">
        <v>40</v>
      </c>
      <c r="H267" s="35">
        <v>4575</v>
      </c>
      <c r="I267" s="42"/>
      <c r="J267" s="19">
        <f>H267*0.16</f>
        <v>732</v>
      </c>
      <c r="K267" s="42"/>
      <c r="L267" s="42"/>
      <c r="M267" s="40">
        <f>J267+K267+L267</f>
        <v>732</v>
      </c>
      <c r="N267" s="42"/>
      <c r="O267" s="42"/>
      <c r="P267" s="42"/>
      <c r="Q267" s="40"/>
      <c r="R267" s="40"/>
      <c r="S267" s="57">
        <v>1</v>
      </c>
      <c r="T267" s="19">
        <f>M267+Q267</f>
        <v>732</v>
      </c>
      <c r="U267" s="58">
        <v>44348</v>
      </c>
      <c r="V267" s="59">
        <v>45139</v>
      </c>
      <c r="W267" s="60">
        <f>DATEDIF(U267,V267,"M")+1</f>
        <v>27</v>
      </c>
    </row>
    <row r="268" ht="18.75" customHeight="1" spans="1:23">
      <c r="A268" s="13">
        <v>263</v>
      </c>
      <c r="B268" s="23"/>
      <c r="C268" s="21" t="s">
        <v>853</v>
      </c>
      <c r="D268" s="24" t="s">
        <v>37</v>
      </c>
      <c r="E268" s="27" t="s">
        <v>854</v>
      </c>
      <c r="F268" s="64" t="s">
        <v>855</v>
      </c>
      <c r="G268" s="18" t="s">
        <v>40</v>
      </c>
      <c r="H268" s="35">
        <v>4575</v>
      </c>
      <c r="I268" s="42"/>
      <c r="J268" s="19">
        <f>H268*0.16</f>
        <v>732</v>
      </c>
      <c r="K268" s="42"/>
      <c r="L268" s="42"/>
      <c r="M268" s="40">
        <f>J268+K268+L268</f>
        <v>732</v>
      </c>
      <c r="N268" s="42"/>
      <c r="O268" s="42"/>
      <c r="P268" s="42"/>
      <c r="Q268" s="40"/>
      <c r="R268" s="40"/>
      <c r="S268" s="57">
        <v>1</v>
      </c>
      <c r="T268" s="19">
        <f>M268+Q268</f>
        <v>732</v>
      </c>
      <c r="U268" s="58">
        <v>44348</v>
      </c>
      <c r="V268" s="59">
        <v>45139</v>
      </c>
      <c r="W268" s="60">
        <f>DATEDIF(U268,V268,"M")+1</f>
        <v>27</v>
      </c>
    </row>
    <row r="269" ht="18.75" customHeight="1" spans="1:23">
      <c r="A269" s="13">
        <v>264</v>
      </c>
      <c r="B269" s="23"/>
      <c r="C269" s="21" t="s">
        <v>856</v>
      </c>
      <c r="D269" s="21" t="s">
        <v>37</v>
      </c>
      <c r="E269" s="27" t="s">
        <v>58</v>
      </c>
      <c r="F269" s="69" t="s">
        <v>857</v>
      </c>
      <c r="G269" s="18" t="s">
        <v>40</v>
      </c>
      <c r="H269" s="35">
        <v>4575</v>
      </c>
      <c r="I269" s="42"/>
      <c r="J269" s="19">
        <f>H269*0.16</f>
        <v>732</v>
      </c>
      <c r="K269" s="42"/>
      <c r="L269" s="42"/>
      <c r="M269" s="40">
        <f>J269+K269+L269</f>
        <v>732</v>
      </c>
      <c r="N269" s="42"/>
      <c r="O269" s="42"/>
      <c r="P269" s="42"/>
      <c r="Q269" s="40"/>
      <c r="R269" s="40"/>
      <c r="S269" s="57">
        <v>1</v>
      </c>
      <c r="T269" s="19">
        <f>M269+Q269</f>
        <v>732</v>
      </c>
      <c r="U269" s="58">
        <v>44348</v>
      </c>
      <c r="V269" s="59">
        <v>45139</v>
      </c>
      <c r="W269" s="60">
        <f>DATEDIF(U269,V269,"M")+1</f>
        <v>27</v>
      </c>
    </row>
    <row r="270" ht="18.75" customHeight="1" spans="1:23">
      <c r="A270" s="13">
        <v>265</v>
      </c>
      <c r="B270" s="23"/>
      <c r="C270" s="21" t="s">
        <v>858</v>
      </c>
      <c r="D270" s="21" t="s">
        <v>37</v>
      </c>
      <c r="E270" s="27" t="s">
        <v>859</v>
      </c>
      <c r="F270" s="69" t="s">
        <v>860</v>
      </c>
      <c r="G270" s="18" t="s">
        <v>40</v>
      </c>
      <c r="H270" s="35">
        <v>4575</v>
      </c>
      <c r="I270" s="42"/>
      <c r="J270" s="19">
        <f>H270*0.16</f>
        <v>732</v>
      </c>
      <c r="K270" s="42"/>
      <c r="L270" s="42"/>
      <c r="M270" s="40">
        <f>J270+K270+L270</f>
        <v>732</v>
      </c>
      <c r="N270" s="42"/>
      <c r="O270" s="42"/>
      <c r="P270" s="42"/>
      <c r="Q270" s="40"/>
      <c r="R270" s="40"/>
      <c r="S270" s="57">
        <v>1</v>
      </c>
      <c r="T270" s="19">
        <f>M270+Q270</f>
        <v>732</v>
      </c>
      <c r="U270" s="58">
        <v>44501</v>
      </c>
      <c r="V270" s="59">
        <v>45139</v>
      </c>
      <c r="W270" s="60">
        <f>DATEDIF(U270,V270,"M")+1</f>
        <v>22</v>
      </c>
    </row>
    <row r="271" ht="18.75" customHeight="1" spans="1:23">
      <c r="A271" s="13">
        <v>266</v>
      </c>
      <c r="B271" s="23"/>
      <c r="C271" s="21" t="s">
        <v>861</v>
      </c>
      <c r="D271" s="21" t="s">
        <v>37</v>
      </c>
      <c r="E271" s="27" t="s">
        <v>862</v>
      </c>
      <c r="F271" s="22" t="s">
        <v>863</v>
      </c>
      <c r="G271" s="18" t="s">
        <v>40</v>
      </c>
      <c r="H271" s="35">
        <v>4575</v>
      </c>
      <c r="I271" s="42"/>
      <c r="J271" s="19">
        <f>H271*0.16</f>
        <v>732</v>
      </c>
      <c r="K271" s="42"/>
      <c r="L271" s="42"/>
      <c r="M271" s="40">
        <f>J271+K271+L271</f>
        <v>732</v>
      </c>
      <c r="N271" s="42"/>
      <c r="O271" s="42"/>
      <c r="P271" s="42"/>
      <c r="Q271" s="40"/>
      <c r="R271" s="40"/>
      <c r="S271" s="57">
        <v>1</v>
      </c>
      <c r="T271" s="19">
        <f>M271+Q271</f>
        <v>732</v>
      </c>
      <c r="U271" s="58">
        <v>44501</v>
      </c>
      <c r="V271" s="59">
        <v>45139</v>
      </c>
      <c r="W271" s="60">
        <f>DATEDIF(U271,V271,"M")+1</f>
        <v>22</v>
      </c>
    </row>
    <row r="272" ht="18.75" customHeight="1" spans="1:23">
      <c r="A272" s="13">
        <v>267</v>
      </c>
      <c r="B272" s="23"/>
      <c r="C272" s="21" t="s">
        <v>864</v>
      </c>
      <c r="D272" s="21" t="s">
        <v>37</v>
      </c>
      <c r="E272" s="27" t="s">
        <v>865</v>
      </c>
      <c r="F272" s="69" t="s">
        <v>866</v>
      </c>
      <c r="G272" s="18" t="s">
        <v>40</v>
      </c>
      <c r="H272" s="35">
        <v>4575</v>
      </c>
      <c r="I272" s="42"/>
      <c r="J272" s="19">
        <f>H272*0.16</f>
        <v>732</v>
      </c>
      <c r="K272" s="42"/>
      <c r="L272" s="42"/>
      <c r="M272" s="40">
        <f>J272+K272+L272</f>
        <v>732</v>
      </c>
      <c r="N272" s="42"/>
      <c r="O272" s="42"/>
      <c r="P272" s="42"/>
      <c r="Q272" s="40"/>
      <c r="R272" s="40"/>
      <c r="S272" s="57">
        <v>1</v>
      </c>
      <c r="T272" s="19">
        <f>M272+Q272</f>
        <v>732</v>
      </c>
      <c r="U272" s="58">
        <v>44501</v>
      </c>
      <c r="V272" s="59">
        <v>45139</v>
      </c>
      <c r="W272" s="60">
        <f>DATEDIF(U272,V272,"M")+1</f>
        <v>22</v>
      </c>
    </row>
    <row r="273" ht="18.75" customHeight="1" spans="1:23">
      <c r="A273" s="13">
        <v>268</v>
      </c>
      <c r="B273" s="23"/>
      <c r="C273" s="21" t="s">
        <v>867</v>
      </c>
      <c r="D273" s="21" t="s">
        <v>37</v>
      </c>
      <c r="E273" s="27" t="s">
        <v>868</v>
      </c>
      <c r="F273" s="22" t="s">
        <v>869</v>
      </c>
      <c r="G273" s="18" t="s">
        <v>40</v>
      </c>
      <c r="H273" s="35">
        <v>4575</v>
      </c>
      <c r="I273" s="42"/>
      <c r="J273" s="19">
        <f>H273*0.16</f>
        <v>732</v>
      </c>
      <c r="K273" s="42"/>
      <c r="L273" s="42"/>
      <c r="M273" s="40">
        <f>J273+K273+L273</f>
        <v>732</v>
      </c>
      <c r="N273" s="42"/>
      <c r="O273" s="42"/>
      <c r="P273" s="42"/>
      <c r="Q273" s="40"/>
      <c r="R273" s="40"/>
      <c r="S273" s="57">
        <v>1</v>
      </c>
      <c r="T273" s="19">
        <f>M273+Q273</f>
        <v>732</v>
      </c>
      <c r="U273" s="58">
        <v>44531</v>
      </c>
      <c r="V273" s="59">
        <v>45139</v>
      </c>
      <c r="W273" s="60">
        <f>DATEDIF(U273,V273,"M")+1</f>
        <v>21</v>
      </c>
    </row>
    <row r="274" ht="18.75" customHeight="1" spans="1:23">
      <c r="A274" s="13">
        <v>269</v>
      </c>
      <c r="B274" s="23"/>
      <c r="C274" s="21" t="s">
        <v>870</v>
      </c>
      <c r="D274" s="21" t="s">
        <v>37</v>
      </c>
      <c r="E274" s="27" t="s">
        <v>871</v>
      </c>
      <c r="F274" s="22" t="s">
        <v>872</v>
      </c>
      <c r="G274" s="18" t="s">
        <v>40</v>
      </c>
      <c r="H274" s="35">
        <v>4575</v>
      </c>
      <c r="I274" s="42"/>
      <c r="J274" s="19">
        <f>H274*0.16</f>
        <v>732</v>
      </c>
      <c r="K274" s="42"/>
      <c r="L274" s="42"/>
      <c r="M274" s="40">
        <f>J274+K274+L274</f>
        <v>732</v>
      </c>
      <c r="N274" s="42"/>
      <c r="O274" s="42"/>
      <c r="P274" s="42"/>
      <c r="Q274" s="40"/>
      <c r="R274" s="40"/>
      <c r="S274" s="57">
        <v>1</v>
      </c>
      <c r="T274" s="19">
        <f>M274+Q274</f>
        <v>732</v>
      </c>
      <c r="U274" s="58">
        <v>44621</v>
      </c>
      <c r="V274" s="59">
        <v>45139</v>
      </c>
      <c r="W274" s="60">
        <f>DATEDIF(U274,V274,"M")+1</f>
        <v>18</v>
      </c>
    </row>
    <row r="275" ht="18.75" customHeight="1" spans="1:23">
      <c r="A275" s="13">
        <v>270</v>
      </c>
      <c r="B275" s="23"/>
      <c r="C275" s="21" t="s">
        <v>873</v>
      </c>
      <c r="D275" s="21" t="s">
        <v>37</v>
      </c>
      <c r="E275" s="27" t="s">
        <v>874</v>
      </c>
      <c r="F275" s="16" t="s">
        <v>875</v>
      </c>
      <c r="G275" s="18" t="s">
        <v>40</v>
      </c>
      <c r="H275" s="35">
        <v>4575</v>
      </c>
      <c r="I275" s="42"/>
      <c r="J275" s="19">
        <f>H275*0.16</f>
        <v>732</v>
      </c>
      <c r="K275" s="42"/>
      <c r="L275" s="42"/>
      <c r="M275" s="40">
        <f>J275+K275+L275</f>
        <v>732</v>
      </c>
      <c r="N275" s="42"/>
      <c r="O275" s="42"/>
      <c r="P275" s="42"/>
      <c r="Q275" s="40"/>
      <c r="R275" s="40"/>
      <c r="S275" s="57">
        <v>1</v>
      </c>
      <c r="T275" s="19">
        <f>M275+Q275</f>
        <v>732</v>
      </c>
      <c r="U275" s="58">
        <v>44621</v>
      </c>
      <c r="V275" s="59">
        <v>45139</v>
      </c>
      <c r="W275" s="60">
        <f>DATEDIF(U275,V275,"M")+1</f>
        <v>18</v>
      </c>
    </row>
    <row r="276" ht="18.75" customHeight="1" spans="1:23">
      <c r="A276" s="13">
        <v>271</v>
      </c>
      <c r="B276" s="23"/>
      <c r="C276" s="21" t="s">
        <v>876</v>
      </c>
      <c r="D276" s="21" t="s">
        <v>37</v>
      </c>
      <c r="E276" s="27" t="s">
        <v>877</v>
      </c>
      <c r="F276" s="69" t="s">
        <v>878</v>
      </c>
      <c r="G276" s="18" t="s">
        <v>40</v>
      </c>
      <c r="H276" s="35">
        <v>4575</v>
      </c>
      <c r="I276" s="42"/>
      <c r="J276" s="19">
        <f>H276*0.16</f>
        <v>732</v>
      </c>
      <c r="K276" s="42"/>
      <c r="L276" s="42"/>
      <c r="M276" s="40">
        <f>J276+K276+L276</f>
        <v>732</v>
      </c>
      <c r="N276" s="42"/>
      <c r="O276" s="42"/>
      <c r="P276" s="42"/>
      <c r="Q276" s="40"/>
      <c r="R276" s="40"/>
      <c r="S276" s="57">
        <v>1</v>
      </c>
      <c r="T276" s="19">
        <f>M276+Q276</f>
        <v>732</v>
      </c>
      <c r="U276" s="58">
        <v>44621</v>
      </c>
      <c r="V276" s="59">
        <v>45139</v>
      </c>
      <c r="W276" s="60">
        <f>DATEDIF(U276,V276,"M")+1</f>
        <v>18</v>
      </c>
    </row>
    <row r="277" ht="18.75" customHeight="1" spans="1:23">
      <c r="A277" s="13">
        <v>272</v>
      </c>
      <c r="B277" s="23"/>
      <c r="C277" s="21" t="s">
        <v>879</v>
      </c>
      <c r="D277" s="21" t="s">
        <v>31</v>
      </c>
      <c r="E277" s="27" t="s">
        <v>880</v>
      </c>
      <c r="F277" s="69" t="s">
        <v>881</v>
      </c>
      <c r="G277" s="18" t="s">
        <v>40</v>
      </c>
      <c r="H277" s="35">
        <v>4575</v>
      </c>
      <c r="I277" s="42"/>
      <c r="J277" s="19">
        <f>H277*0.16</f>
        <v>732</v>
      </c>
      <c r="K277" s="42"/>
      <c r="L277" s="42"/>
      <c r="M277" s="40">
        <f>J277+K277+L277</f>
        <v>732</v>
      </c>
      <c r="N277" s="42"/>
      <c r="O277" s="42"/>
      <c r="P277" s="42"/>
      <c r="Q277" s="40"/>
      <c r="R277" s="40"/>
      <c r="S277" s="57">
        <v>1</v>
      </c>
      <c r="T277" s="19">
        <f>M277+Q277</f>
        <v>732</v>
      </c>
      <c r="U277" s="58">
        <v>44621</v>
      </c>
      <c r="V277" s="59">
        <v>45139</v>
      </c>
      <c r="W277" s="60">
        <f>DATEDIF(U277,V277,"M")+1</f>
        <v>18</v>
      </c>
    </row>
    <row r="278" ht="18.75" customHeight="1" spans="1:23">
      <c r="A278" s="13">
        <v>273</v>
      </c>
      <c r="B278" s="23"/>
      <c r="C278" s="21" t="s">
        <v>882</v>
      </c>
      <c r="D278" s="21" t="s">
        <v>37</v>
      </c>
      <c r="E278" s="27" t="s">
        <v>883</v>
      </c>
      <c r="F278" s="22" t="s">
        <v>884</v>
      </c>
      <c r="G278" s="18" t="s">
        <v>40</v>
      </c>
      <c r="H278" s="19">
        <v>4575</v>
      </c>
      <c r="I278" s="42"/>
      <c r="J278" s="19">
        <f>H278*0.16</f>
        <v>732</v>
      </c>
      <c r="K278" s="42"/>
      <c r="L278" s="42"/>
      <c r="M278" s="40">
        <f>J278+K278+L278</f>
        <v>732</v>
      </c>
      <c r="N278" s="42"/>
      <c r="O278" s="42"/>
      <c r="P278" s="42"/>
      <c r="Q278" s="40"/>
      <c r="R278" s="40"/>
      <c r="S278" s="57">
        <v>1</v>
      </c>
      <c r="T278" s="19">
        <f>M278+Q278</f>
        <v>732</v>
      </c>
      <c r="U278" s="58">
        <v>44621</v>
      </c>
      <c r="V278" s="59">
        <v>45139</v>
      </c>
      <c r="W278" s="60">
        <f>DATEDIF(U278,V278,"M")+1</f>
        <v>18</v>
      </c>
    </row>
    <row r="279" ht="18.75" customHeight="1" spans="1:23">
      <c r="A279" s="13">
        <v>274</v>
      </c>
      <c r="B279" s="23"/>
      <c r="C279" s="21" t="s">
        <v>885</v>
      </c>
      <c r="D279" s="21" t="s">
        <v>31</v>
      </c>
      <c r="E279" s="27" t="s">
        <v>886</v>
      </c>
      <c r="F279" s="22" t="s">
        <v>887</v>
      </c>
      <c r="G279" s="18" t="s">
        <v>40</v>
      </c>
      <c r="H279" s="35">
        <v>4575</v>
      </c>
      <c r="I279" s="42"/>
      <c r="J279" s="19">
        <f>H279*0.16</f>
        <v>732</v>
      </c>
      <c r="K279" s="42"/>
      <c r="L279" s="42"/>
      <c r="M279" s="40">
        <f>J279+K279+L279</f>
        <v>732</v>
      </c>
      <c r="N279" s="42"/>
      <c r="O279" s="42"/>
      <c r="P279" s="42"/>
      <c r="Q279" s="40"/>
      <c r="R279" s="40"/>
      <c r="S279" s="57">
        <v>1</v>
      </c>
      <c r="T279" s="19">
        <f>M279+Q279</f>
        <v>732</v>
      </c>
      <c r="U279" s="58">
        <v>44652</v>
      </c>
      <c r="V279" s="59">
        <v>45139</v>
      </c>
      <c r="W279" s="60">
        <f>DATEDIF(U279,V279,"M")+1</f>
        <v>17</v>
      </c>
    </row>
    <row r="280" ht="18.75" customHeight="1" spans="1:23">
      <c r="A280" s="13">
        <v>275</v>
      </c>
      <c r="B280" s="23"/>
      <c r="C280" s="21" t="s">
        <v>888</v>
      </c>
      <c r="D280" s="21" t="s">
        <v>31</v>
      </c>
      <c r="E280" s="27" t="s">
        <v>889</v>
      </c>
      <c r="F280" s="22" t="s">
        <v>890</v>
      </c>
      <c r="G280" s="18" t="s">
        <v>40</v>
      </c>
      <c r="H280" s="35">
        <v>4575</v>
      </c>
      <c r="I280" s="42"/>
      <c r="J280" s="19">
        <f>H280*0.16</f>
        <v>732</v>
      </c>
      <c r="K280" s="42"/>
      <c r="L280" s="42"/>
      <c r="M280" s="40">
        <f>J280+K280+L280</f>
        <v>732</v>
      </c>
      <c r="N280" s="42"/>
      <c r="O280" s="42"/>
      <c r="P280" s="42"/>
      <c r="Q280" s="40"/>
      <c r="R280" s="40"/>
      <c r="S280" s="57">
        <v>1</v>
      </c>
      <c r="T280" s="19">
        <f>M280+Q280</f>
        <v>732</v>
      </c>
      <c r="U280" s="58">
        <v>44652</v>
      </c>
      <c r="V280" s="59">
        <v>45139</v>
      </c>
      <c r="W280" s="60">
        <f>DATEDIF(U280,V280,"M")+1</f>
        <v>17</v>
      </c>
    </row>
    <row r="281" ht="18.75" customHeight="1" spans="1:23">
      <c r="A281" s="13">
        <v>276</v>
      </c>
      <c r="B281" s="23"/>
      <c r="C281" s="21" t="s">
        <v>891</v>
      </c>
      <c r="D281" s="21" t="s">
        <v>31</v>
      </c>
      <c r="E281" s="27" t="s">
        <v>892</v>
      </c>
      <c r="F281" s="69" t="s">
        <v>893</v>
      </c>
      <c r="G281" s="18" t="s">
        <v>40</v>
      </c>
      <c r="H281" s="35">
        <v>4575</v>
      </c>
      <c r="I281" s="42"/>
      <c r="J281" s="19">
        <f>H281*0.16</f>
        <v>732</v>
      </c>
      <c r="K281" s="42"/>
      <c r="L281" s="42"/>
      <c r="M281" s="40">
        <f>J281+K281+L281</f>
        <v>732</v>
      </c>
      <c r="N281" s="42"/>
      <c r="O281" s="42"/>
      <c r="P281" s="42"/>
      <c r="Q281" s="40"/>
      <c r="R281" s="40"/>
      <c r="S281" s="57">
        <v>1</v>
      </c>
      <c r="T281" s="19">
        <f>M281+Q281</f>
        <v>732</v>
      </c>
      <c r="U281" s="58">
        <v>44652</v>
      </c>
      <c r="V281" s="59">
        <v>45139</v>
      </c>
      <c r="W281" s="60">
        <f>DATEDIF(U281,V281,"M")+1</f>
        <v>17</v>
      </c>
    </row>
    <row r="282" ht="18.75" customHeight="1" spans="1:23">
      <c r="A282" s="13">
        <v>277</v>
      </c>
      <c r="B282" s="23"/>
      <c r="C282" s="21" t="s">
        <v>894</v>
      </c>
      <c r="D282" s="21" t="s">
        <v>31</v>
      </c>
      <c r="E282" s="27" t="s">
        <v>895</v>
      </c>
      <c r="F282" s="16" t="s">
        <v>896</v>
      </c>
      <c r="G282" s="18" t="s">
        <v>40</v>
      </c>
      <c r="H282" s="35">
        <v>4575</v>
      </c>
      <c r="I282" s="42"/>
      <c r="J282" s="19">
        <f>H282*0.16</f>
        <v>732</v>
      </c>
      <c r="K282" s="42"/>
      <c r="L282" s="42"/>
      <c r="M282" s="40">
        <f>J282+K282+L282</f>
        <v>732</v>
      </c>
      <c r="N282" s="42"/>
      <c r="O282" s="42"/>
      <c r="P282" s="42"/>
      <c r="Q282" s="40"/>
      <c r="R282" s="40"/>
      <c r="S282" s="57">
        <v>1</v>
      </c>
      <c r="T282" s="19">
        <f>M282+Q282</f>
        <v>732</v>
      </c>
      <c r="U282" s="58">
        <v>44958</v>
      </c>
      <c r="V282" s="59">
        <v>45139</v>
      </c>
      <c r="W282" s="60">
        <f>DATEDIF(U282,V282,"M")+1</f>
        <v>7</v>
      </c>
    </row>
    <row r="283" ht="18.75" customHeight="1" spans="1:23">
      <c r="A283" s="13">
        <v>278</v>
      </c>
      <c r="B283" s="23"/>
      <c r="C283" s="21" t="s">
        <v>897</v>
      </c>
      <c r="D283" s="21" t="s">
        <v>37</v>
      </c>
      <c r="E283" s="27" t="s">
        <v>898</v>
      </c>
      <c r="F283" s="69" t="s">
        <v>899</v>
      </c>
      <c r="G283" s="18" t="s">
        <v>40</v>
      </c>
      <c r="H283" s="35">
        <v>4575</v>
      </c>
      <c r="I283" s="42"/>
      <c r="J283" s="19">
        <f>H283*0.16</f>
        <v>732</v>
      </c>
      <c r="K283" s="42"/>
      <c r="L283" s="42"/>
      <c r="M283" s="40">
        <f>J283+K283+L283</f>
        <v>732</v>
      </c>
      <c r="N283" s="42"/>
      <c r="O283" s="42"/>
      <c r="P283" s="42"/>
      <c r="Q283" s="40"/>
      <c r="R283" s="40"/>
      <c r="S283" s="57">
        <v>1</v>
      </c>
      <c r="T283" s="19">
        <f>M283+Q283</f>
        <v>732</v>
      </c>
      <c r="U283" s="58">
        <v>44958</v>
      </c>
      <c r="V283" s="59">
        <v>45139</v>
      </c>
      <c r="W283" s="60">
        <f>DATEDIF(U283,V283,"M")+1</f>
        <v>7</v>
      </c>
    </row>
    <row r="284" ht="18.75" customHeight="1" spans="1:23">
      <c r="A284" s="13">
        <v>279</v>
      </c>
      <c r="B284" s="23"/>
      <c r="C284" s="21" t="s">
        <v>900</v>
      </c>
      <c r="D284" s="21" t="s">
        <v>37</v>
      </c>
      <c r="E284" s="27" t="s">
        <v>901</v>
      </c>
      <c r="F284" s="16" t="s">
        <v>902</v>
      </c>
      <c r="G284" s="18" t="s">
        <v>40</v>
      </c>
      <c r="H284" s="35">
        <v>4575</v>
      </c>
      <c r="I284" s="42"/>
      <c r="J284" s="19">
        <f>H284*0.16</f>
        <v>732</v>
      </c>
      <c r="K284" s="42"/>
      <c r="L284" s="42"/>
      <c r="M284" s="40">
        <f>J284+K284+L284</f>
        <v>732</v>
      </c>
      <c r="N284" s="42"/>
      <c r="O284" s="42"/>
      <c r="P284" s="42"/>
      <c r="Q284" s="40"/>
      <c r="R284" s="40"/>
      <c r="S284" s="57">
        <v>1</v>
      </c>
      <c r="T284" s="19">
        <f>M284+Q284</f>
        <v>732</v>
      </c>
      <c r="U284" s="58">
        <v>44958</v>
      </c>
      <c r="V284" s="59">
        <v>45139</v>
      </c>
      <c r="W284" s="60">
        <f>DATEDIF(U284,V284,"M")+1</f>
        <v>7</v>
      </c>
    </row>
    <row r="285" ht="18.75" customHeight="1" spans="1:23">
      <c r="A285" s="13">
        <v>280</v>
      </c>
      <c r="B285" s="23"/>
      <c r="C285" s="21" t="s">
        <v>903</v>
      </c>
      <c r="D285" s="21" t="s">
        <v>37</v>
      </c>
      <c r="E285" s="27" t="s">
        <v>904</v>
      </c>
      <c r="F285" s="69" t="s">
        <v>905</v>
      </c>
      <c r="G285" s="18" t="s">
        <v>40</v>
      </c>
      <c r="H285" s="35">
        <v>4575</v>
      </c>
      <c r="I285" s="42"/>
      <c r="J285" s="19">
        <f>H285*0.16</f>
        <v>732</v>
      </c>
      <c r="K285" s="42"/>
      <c r="L285" s="42"/>
      <c r="M285" s="40">
        <f>J285+K285+L285</f>
        <v>732</v>
      </c>
      <c r="N285" s="42"/>
      <c r="O285" s="42"/>
      <c r="P285" s="42"/>
      <c r="Q285" s="40"/>
      <c r="R285" s="40"/>
      <c r="S285" s="57">
        <v>1</v>
      </c>
      <c r="T285" s="19">
        <f>M285+Q285</f>
        <v>732</v>
      </c>
      <c r="U285" s="58">
        <v>44986</v>
      </c>
      <c r="V285" s="59">
        <v>45139</v>
      </c>
      <c r="W285" s="60">
        <f>DATEDIF(U285,V285,"M")+1</f>
        <v>6</v>
      </c>
    </row>
    <row r="286" ht="18.75" customHeight="1" spans="1:23">
      <c r="A286" s="13">
        <v>281</v>
      </c>
      <c r="B286" s="23"/>
      <c r="C286" s="21" t="s">
        <v>906</v>
      </c>
      <c r="D286" s="21" t="s">
        <v>37</v>
      </c>
      <c r="E286" s="27" t="s">
        <v>907</v>
      </c>
      <c r="F286" s="69" t="s">
        <v>908</v>
      </c>
      <c r="G286" s="18" t="s">
        <v>40</v>
      </c>
      <c r="H286" s="35">
        <v>4575</v>
      </c>
      <c r="I286" s="42"/>
      <c r="J286" s="19">
        <f>H286*0.16</f>
        <v>732</v>
      </c>
      <c r="K286" s="42"/>
      <c r="L286" s="42"/>
      <c r="M286" s="40">
        <f>J286+K286+L286</f>
        <v>732</v>
      </c>
      <c r="N286" s="42"/>
      <c r="O286" s="42"/>
      <c r="P286" s="42"/>
      <c r="Q286" s="40"/>
      <c r="R286" s="40"/>
      <c r="S286" s="57">
        <v>1</v>
      </c>
      <c r="T286" s="19">
        <f>M286+Q286</f>
        <v>732</v>
      </c>
      <c r="U286" s="58">
        <v>44986</v>
      </c>
      <c r="V286" s="59">
        <v>45139</v>
      </c>
      <c r="W286" s="60">
        <f>DATEDIF(U286,V286,"M")+1</f>
        <v>6</v>
      </c>
    </row>
    <row r="287" ht="18.75" customHeight="1" spans="1:23">
      <c r="A287" s="13">
        <v>282</v>
      </c>
      <c r="B287" s="23"/>
      <c r="C287" s="21" t="s">
        <v>909</v>
      </c>
      <c r="D287" s="21" t="s">
        <v>37</v>
      </c>
      <c r="E287" s="27" t="s">
        <v>910</v>
      </c>
      <c r="F287" s="69" t="s">
        <v>911</v>
      </c>
      <c r="G287" s="18" t="s">
        <v>40</v>
      </c>
      <c r="H287" s="35">
        <v>4575</v>
      </c>
      <c r="I287" s="42"/>
      <c r="J287" s="19">
        <f>H287*0.16</f>
        <v>732</v>
      </c>
      <c r="K287" s="42"/>
      <c r="L287" s="42"/>
      <c r="M287" s="40">
        <f>J287+K287+L287</f>
        <v>732</v>
      </c>
      <c r="N287" s="42"/>
      <c r="O287" s="42"/>
      <c r="P287" s="42"/>
      <c r="Q287" s="40"/>
      <c r="R287" s="40"/>
      <c r="S287" s="57">
        <v>1</v>
      </c>
      <c r="T287" s="19">
        <f>M287+Q287</f>
        <v>732</v>
      </c>
      <c r="U287" s="58">
        <v>44348</v>
      </c>
      <c r="V287" s="59">
        <v>45139</v>
      </c>
      <c r="W287" s="60">
        <f>DATEDIF(U287,V287,"M")+1-17</f>
        <v>10</v>
      </c>
    </row>
    <row r="288" ht="18.75" customHeight="1" spans="1:23">
      <c r="A288" s="13">
        <v>283</v>
      </c>
      <c r="B288" s="23"/>
      <c r="C288" s="21" t="s">
        <v>912</v>
      </c>
      <c r="D288" s="21" t="s">
        <v>37</v>
      </c>
      <c r="E288" s="27" t="s">
        <v>913</v>
      </c>
      <c r="F288" s="69" t="s">
        <v>914</v>
      </c>
      <c r="G288" s="18" t="s">
        <v>40</v>
      </c>
      <c r="H288" s="35">
        <v>4575</v>
      </c>
      <c r="I288" s="42"/>
      <c r="J288" s="19">
        <f>H288*0.16</f>
        <v>732</v>
      </c>
      <c r="K288" s="42"/>
      <c r="L288" s="42"/>
      <c r="M288" s="40">
        <f>J288+K288+L288</f>
        <v>732</v>
      </c>
      <c r="N288" s="42"/>
      <c r="O288" s="42"/>
      <c r="P288" s="42"/>
      <c r="Q288" s="40"/>
      <c r="R288" s="40"/>
      <c r="S288" s="57">
        <v>1</v>
      </c>
      <c r="T288" s="19">
        <f>M288+Q288</f>
        <v>732</v>
      </c>
      <c r="U288" s="58">
        <v>44986</v>
      </c>
      <c r="V288" s="59">
        <v>45139</v>
      </c>
      <c r="W288" s="60">
        <f t="shared" ref="W288:W300" si="51">DATEDIF(U288,V288,"M")+1</f>
        <v>6</v>
      </c>
    </row>
    <row r="289" ht="18.75" customHeight="1" spans="1:23">
      <c r="A289" s="13">
        <v>284</v>
      </c>
      <c r="B289" s="23"/>
      <c r="C289" s="21" t="s">
        <v>915</v>
      </c>
      <c r="D289" s="21" t="s">
        <v>37</v>
      </c>
      <c r="E289" s="27" t="s">
        <v>916</v>
      </c>
      <c r="F289" s="22" t="s">
        <v>917</v>
      </c>
      <c r="G289" s="18" t="s">
        <v>40</v>
      </c>
      <c r="H289" s="35">
        <v>4575</v>
      </c>
      <c r="I289" s="42"/>
      <c r="J289" s="19">
        <f>H289*0.16</f>
        <v>732</v>
      </c>
      <c r="K289" s="42"/>
      <c r="L289" s="42"/>
      <c r="M289" s="40">
        <f>J289+K289+L289</f>
        <v>732</v>
      </c>
      <c r="N289" s="42"/>
      <c r="O289" s="42"/>
      <c r="P289" s="42"/>
      <c r="Q289" s="40"/>
      <c r="R289" s="40"/>
      <c r="S289" s="57">
        <v>1</v>
      </c>
      <c r="T289" s="19">
        <f>M289+Q289</f>
        <v>732</v>
      </c>
      <c r="U289" s="58">
        <v>44986</v>
      </c>
      <c r="V289" s="59">
        <v>45139</v>
      </c>
      <c r="W289" s="60">
        <f>DATEDIF(U289,V289,"M")+1</f>
        <v>6</v>
      </c>
    </row>
    <row r="290" ht="18.75" customHeight="1" spans="1:23">
      <c r="A290" s="13">
        <v>285</v>
      </c>
      <c r="B290" s="23"/>
      <c r="C290" s="21" t="s">
        <v>918</v>
      </c>
      <c r="D290" s="21" t="s">
        <v>31</v>
      </c>
      <c r="E290" s="27" t="s">
        <v>919</v>
      </c>
      <c r="F290" s="69" t="s">
        <v>920</v>
      </c>
      <c r="G290" s="18" t="s">
        <v>40</v>
      </c>
      <c r="H290" s="35">
        <v>4575</v>
      </c>
      <c r="I290" s="42"/>
      <c r="J290" s="19">
        <f>H290*0.16</f>
        <v>732</v>
      </c>
      <c r="K290" s="42"/>
      <c r="L290" s="42"/>
      <c r="M290" s="40">
        <f>J290+K290+L290</f>
        <v>732</v>
      </c>
      <c r="N290" s="42"/>
      <c r="O290" s="42"/>
      <c r="P290" s="42"/>
      <c r="Q290" s="40"/>
      <c r="R290" s="40"/>
      <c r="S290" s="57">
        <v>1</v>
      </c>
      <c r="T290" s="19">
        <f>M290+Q290</f>
        <v>732</v>
      </c>
      <c r="U290" s="58">
        <v>44986</v>
      </c>
      <c r="V290" s="59">
        <v>45139</v>
      </c>
      <c r="W290" s="60">
        <f>DATEDIF(U290,V290,"M")+1</f>
        <v>6</v>
      </c>
    </row>
    <row r="291" ht="18.75" customHeight="1" spans="1:23">
      <c r="A291" s="13">
        <v>286</v>
      </c>
      <c r="B291" s="23"/>
      <c r="C291" s="21" t="s">
        <v>921</v>
      </c>
      <c r="D291" s="21" t="s">
        <v>31</v>
      </c>
      <c r="E291" s="27" t="s">
        <v>922</v>
      </c>
      <c r="F291" s="69" t="s">
        <v>923</v>
      </c>
      <c r="G291" s="18" t="s">
        <v>40</v>
      </c>
      <c r="H291" s="35">
        <v>4575</v>
      </c>
      <c r="I291" s="42"/>
      <c r="J291" s="19">
        <f>H291*0.16</f>
        <v>732</v>
      </c>
      <c r="K291" s="42"/>
      <c r="L291" s="42"/>
      <c r="M291" s="40">
        <f>J291+K291+L291</f>
        <v>732</v>
      </c>
      <c r="N291" s="42"/>
      <c r="O291" s="42"/>
      <c r="P291" s="42"/>
      <c r="Q291" s="40"/>
      <c r="R291" s="40"/>
      <c r="S291" s="57">
        <v>1</v>
      </c>
      <c r="T291" s="19">
        <f>M291+Q291</f>
        <v>732</v>
      </c>
      <c r="U291" s="58">
        <v>44986</v>
      </c>
      <c r="V291" s="59">
        <v>45139</v>
      </c>
      <c r="W291" s="60">
        <f>DATEDIF(U291,V291,"M")+1</f>
        <v>6</v>
      </c>
    </row>
    <row r="292" ht="18.75" customHeight="1" spans="1:23">
      <c r="A292" s="13">
        <v>287</v>
      </c>
      <c r="B292" s="23"/>
      <c r="C292" s="21" t="s">
        <v>924</v>
      </c>
      <c r="D292" s="21" t="s">
        <v>37</v>
      </c>
      <c r="E292" s="27" t="s">
        <v>925</v>
      </c>
      <c r="F292" s="69" t="s">
        <v>926</v>
      </c>
      <c r="G292" s="18" t="s">
        <v>40</v>
      </c>
      <c r="H292" s="35">
        <v>4575</v>
      </c>
      <c r="I292" s="42"/>
      <c r="J292" s="19">
        <f>H292*0.16</f>
        <v>732</v>
      </c>
      <c r="K292" s="42"/>
      <c r="L292" s="42"/>
      <c r="M292" s="40">
        <f>J292+K292+L292</f>
        <v>732</v>
      </c>
      <c r="N292" s="42"/>
      <c r="O292" s="42"/>
      <c r="P292" s="42"/>
      <c r="Q292" s="40"/>
      <c r="R292" s="40"/>
      <c r="S292" s="57">
        <v>1</v>
      </c>
      <c r="T292" s="19">
        <f>M292+Q292</f>
        <v>732</v>
      </c>
      <c r="U292" s="58">
        <v>44986</v>
      </c>
      <c r="V292" s="59">
        <v>45139</v>
      </c>
      <c r="W292" s="60">
        <f>DATEDIF(U292,V292,"M")+1</f>
        <v>6</v>
      </c>
    </row>
    <row r="293" ht="18.75" customHeight="1" spans="1:23">
      <c r="A293" s="13">
        <v>288</v>
      </c>
      <c r="B293" s="23"/>
      <c r="C293" s="21" t="s">
        <v>927</v>
      </c>
      <c r="D293" s="21" t="s">
        <v>31</v>
      </c>
      <c r="E293" s="27" t="s">
        <v>928</v>
      </c>
      <c r="F293" s="69" t="s">
        <v>929</v>
      </c>
      <c r="G293" s="18" t="s">
        <v>40</v>
      </c>
      <c r="H293" s="35">
        <v>4575</v>
      </c>
      <c r="I293" s="42"/>
      <c r="J293" s="19">
        <f>H293*0.16</f>
        <v>732</v>
      </c>
      <c r="K293" s="42"/>
      <c r="L293" s="42"/>
      <c r="M293" s="40">
        <f>J293+K293+L293</f>
        <v>732</v>
      </c>
      <c r="N293" s="42"/>
      <c r="O293" s="42"/>
      <c r="P293" s="42"/>
      <c r="Q293" s="40"/>
      <c r="R293" s="40"/>
      <c r="S293" s="57">
        <v>1</v>
      </c>
      <c r="T293" s="19">
        <f>M293+Q293</f>
        <v>732</v>
      </c>
      <c r="U293" s="58">
        <v>44986</v>
      </c>
      <c r="V293" s="59">
        <v>45139</v>
      </c>
      <c r="W293" s="60">
        <f>DATEDIF(U293,V293,"M")+1</f>
        <v>6</v>
      </c>
    </row>
    <row r="294" ht="18.75" customHeight="1" spans="1:23">
      <c r="A294" s="13">
        <v>289</v>
      </c>
      <c r="B294" s="23"/>
      <c r="C294" s="21" t="s">
        <v>930</v>
      </c>
      <c r="D294" s="21" t="s">
        <v>31</v>
      </c>
      <c r="E294" s="27" t="s">
        <v>931</v>
      </c>
      <c r="F294" s="69" t="s">
        <v>932</v>
      </c>
      <c r="G294" s="18" t="s">
        <v>40</v>
      </c>
      <c r="H294" s="35">
        <v>4575</v>
      </c>
      <c r="I294" s="42"/>
      <c r="J294" s="19">
        <f>H294*0.16</f>
        <v>732</v>
      </c>
      <c r="K294" s="42"/>
      <c r="L294" s="42"/>
      <c r="M294" s="40">
        <f>J294+K294+L294</f>
        <v>732</v>
      </c>
      <c r="N294" s="42"/>
      <c r="O294" s="42"/>
      <c r="P294" s="42"/>
      <c r="Q294" s="40"/>
      <c r="R294" s="40"/>
      <c r="S294" s="57">
        <v>1</v>
      </c>
      <c r="T294" s="19">
        <f>M294+Q294</f>
        <v>732</v>
      </c>
      <c r="U294" s="58">
        <v>44986</v>
      </c>
      <c r="V294" s="59">
        <v>45139</v>
      </c>
      <c r="W294" s="60">
        <f>DATEDIF(U294,V294,"M")+1</f>
        <v>6</v>
      </c>
    </row>
    <row r="295" ht="18.75" customHeight="1" spans="1:23">
      <c r="A295" s="13">
        <v>290</v>
      </c>
      <c r="B295" s="23"/>
      <c r="C295" s="21" t="s">
        <v>804</v>
      </c>
      <c r="D295" s="21" t="s">
        <v>37</v>
      </c>
      <c r="E295" s="27" t="s">
        <v>933</v>
      </c>
      <c r="F295" s="69" t="s">
        <v>934</v>
      </c>
      <c r="G295" s="18" t="s">
        <v>40</v>
      </c>
      <c r="H295" s="35">
        <v>4575</v>
      </c>
      <c r="I295" s="42"/>
      <c r="J295" s="19">
        <f>H295*0.16</f>
        <v>732</v>
      </c>
      <c r="K295" s="42"/>
      <c r="L295" s="42"/>
      <c r="M295" s="40">
        <f>J295+K295+L295</f>
        <v>732</v>
      </c>
      <c r="N295" s="42"/>
      <c r="O295" s="42"/>
      <c r="P295" s="42"/>
      <c r="Q295" s="40"/>
      <c r="R295" s="40"/>
      <c r="S295" s="57">
        <v>1</v>
      </c>
      <c r="T295" s="19">
        <f>M295+Q295</f>
        <v>732</v>
      </c>
      <c r="U295" s="58">
        <v>44986</v>
      </c>
      <c r="V295" s="59">
        <v>45139</v>
      </c>
      <c r="W295" s="60">
        <f>DATEDIF(U295,V295,"M")+1</f>
        <v>6</v>
      </c>
    </row>
    <row r="296" ht="18.75" customHeight="1" spans="1:23">
      <c r="A296" s="13">
        <v>291</v>
      </c>
      <c r="B296" s="23"/>
      <c r="C296" s="21" t="s">
        <v>935</v>
      </c>
      <c r="D296" s="21" t="s">
        <v>37</v>
      </c>
      <c r="E296" s="27" t="s">
        <v>936</v>
      </c>
      <c r="F296" s="69" t="s">
        <v>937</v>
      </c>
      <c r="G296" s="18" t="s">
        <v>40</v>
      </c>
      <c r="H296" s="35">
        <v>4575</v>
      </c>
      <c r="I296" s="42"/>
      <c r="J296" s="19">
        <f>H296*0.16</f>
        <v>732</v>
      </c>
      <c r="K296" s="42"/>
      <c r="L296" s="42"/>
      <c r="M296" s="40">
        <f>J296+K296+L296</f>
        <v>732</v>
      </c>
      <c r="N296" s="42"/>
      <c r="O296" s="42"/>
      <c r="P296" s="42"/>
      <c r="Q296" s="40"/>
      <c r="R296" s="40"/>
      <c r="S296" s="57">
        <v>1</v>
      </c>
      <c r="T296" s="19">
        <f>M296+Q296</f>
        <v>732</v>
      </c>
      <c r="U296" s="58">
        <v>44986</v>
      </c>
      <c r="V296" s="59">
        <v>45139</v>
      </c>
      <c r="W296" s="60">
        <f>DATEDIF(U296,V296,"M")+1</f>
        <v>6</v>
      </c>
    </row>
    <row r="297" ht="18.75" customHeight="1" spans="1:23">
      <c r="A297" s="13">
        <v>292</v>
      </c>
      <c r="B297" s="23"/>
      <c r="C297" s="21" t="s">
        <v>938</v>
      </c>
      <c r="D297" s="21" t="s">
        <v>37</v>
      </c>
      <c r="E297" s="27" t="s">
        <v>939</v>
      </c>
      <c r="F297" s="69" t="s">
        <v>940</v>
      </c>
      <c r="G297" s="18" t="s">
        <v>40</v>
      </c>
      <c r="H297" s="35">
        <v>4575</v>
      </c>
      <c r="I297" s="42"/>
      <c r="J297" s="19">
        <f>H297*0.16</f>
        <v>732</v>
      </c>
      <c r="K297" s="42"/>
      <c r="L297" s="42"/>
      <c r="M297" s="40">
        <f>J297+K297+L297</f>
        <v>732</v>
      </c>
      <c r="N297" s="42"/>
      <c r="O297" s="42"/>
      <c r="P297" s="42"/>
      <c r="Q297" s="40"/>
      <c r="R297" s="40"/>
      <c r="S297" s="57">
        <v>1</v>
      </c>
      <c r="T297" s="19">
        <f>M297+Q297</f>
        <v>732</v>
      </c>
      <c r="U297" s="58">
        <v>44986</v>
      </c>
      <c r="V297" s="59">
        <v>45139</v>
      </c>
      <c r="W297" s="60">
        <f>DATEDIF(U297,V297,"M")+1</f>
        <v>6</v>
      </c>
    </row>
    <row r="298" ht="18.75" customHeight="1" spans="1:23">
      <c r="A298" s="13">
        <v>293</v>
      </c>
      <c r="B298" s="23"/>
      <c r="C298" s="21" t="s">
        <v>941</v>
      </c>
      <c r="D298" s="21" t="s">
        <v>31</v>
      </c>
      <c r="E298" s="27" t="s">
        <v>942</v>
      </c>
      <c r="F298" s="69" t="s">
        <v>943</v>
      </c>
      <c r="G298" s="18" t="s">
        <v>40</v>
      </c>
      <c r="H298" s="35">
        <v>4575</v>
      </c>
      <c r="I298" s="42"/>
      <c r="J298" s="19">
        <f>H298*0.16</f>
        <v>732</v>
      </c>
      <c r="K298" s="42"/>
      <c r="L298" s="42"/>
      <c r="M298" s="40">
        <f>J298+K298+L298</f>
        <v>732</v>
      </c>
      <c r="N298" s="42"/>
      <c r="O298" s="42"/>
      <c r="P298" s="42"/>
      <c r="Q298" s="40"/>
      <c r="R298" s="40"/>
      <c r="S298" s="57">
        <v>1</v>
      </c>
      <c r="T298" s="19">
        <f>M298+Q298</f>
        <v>732</v>
      </c>
      <c r="U298" s="58">
        <v>45078</v>
      </c>
      <c r="V298" s="59">
        <v>45139</v>
      </c>
      <c r="W298" s="60">
        <f>DATEDIF(U298,V298,"M")+1</f>
        <v>3</v>
      </c>
    </row>
    <row r="299" ht="18.75" customHeight="1" spans="1:23">
      <c r="A299" s="13">
        <v>294</v>
      </c>
      <c r="B299" s="23"/>
      <c r="C299" s="21" t="s">
        <v>944</v>
      </c>
      <c r="D299" s="21" t="s">
        <v>31</v>
      </c>
      <c r="E299" s="27" t="s">
        <v>945</v>
      </c>
      <c r="F299" s="69" t="s">
        <v>946</v>
      </c>
      <c r="G299" s="18" t="s">
        <v>40</v>
      </c>
      <c r="H299" s="35">
        <v>4575</v>
      </c>
      <c r="I299" s="42"/>
      <c r="J299" s="19">
        <f>H299*0.16</f>
        <v>732</v>
      </c>
      <c r="K299" s="42"/>
      <c r="L299" s="42"/>
      <c r="M299" s="40">
        <f>J299+K299+L299</f>
        <v>732</v>
      </c>
      <c r="N299" s="42"/>
      <c r="O299" s="42"/>
      <c r="P299" s="42"/>
      <c r="Q299" s="40"/>
      <c r="R299" s="40"/>
      <c r="S299" s="57">
        <v>1</v>
      </c>
      <c r="T299" s="19">
        <f>M299+Q299</f>
        <v>732</v>
      </c>
      <c r="U299" s="58">
        <v>45108</v>
      </c>
      <c r="V299" s="59">
        <v>45139</v>
      </c>
      <c r="W299" s="60">
        <f>DATEDIF(U299,V299,"M")+1</f>
        <v>2</v>
      </c>
    </row>
    <row r="300" ht="18.75" customHeight="1" spans="1:23">
      <c r="A300" s="13">
        <v>295</v>
      </c>
      <c r="B300" s="33"/>
      <c r="C300" s="21" t="s">
        <v>947</v>
      </c>
      <c r="D300" s="21" t="s">
        <v>31</v>
      </c>
      <c r="E300" s="27" t="s">
        <v>948</v>
      </c>
      <c r="F300" s="69" t="s">
        <v>949</v>
      </c>
      <c r="G300" s="18" t="s">
        <v>40</v>
      </c>
      <c r="H300" s="35">
        <v>4575</v>
      </c>
      <c r="I300" s="42"/>
      <c r="J300" s="19">
        <f>H300*0.16</f>
        <v>732</v>
      </c>
      <c r="K300" s="42"/>
      <c r="L300" s="42"/>
      <c r="M300" s="40">
        <f>J300+K300+L300</f>
        <v>732</v>
      </c>
      <c r="N300" s="42"/>
      <c r="O300" s="42"/>
      <c r="P300" s="42"/>
      <c r="Q300" s="40"/>
      <c r="R300" s="40"/>
      <c r="S300" s="57">
        <v>1</v>
      </c>
      <c r="T300" s="19">
        <f>M300+Q300</f>
        <v>732</v>
      </c>
      <c r="U300" s="58">
        <v>45108</v>
      </c>
      <c r="V300" s="59">
        <v>45139</v>
      </c>
      <c r="W300" s="60">
        <f>DATEDIF(U300,V300,"M")+1</f>
        <v>2</v>
      </c>
    </row>
    <row r="301" ht="18.75" customHeight="1" spans="1:23">
      <c r="A301" s="13">
        <v>296</v>
      </c>
      <c r="B301" s="21" t="s">
        <v>950</v>
      </c>
      <c r="C301" s="21" t="s">
        <v>951</v>
      </c>
      <c r="D301" s="21" t="s">
        <v>31</v>
      </c>
      <c r="E301" s="27" t="s">
        <v>952</v>
      </c>
      <c r="F301" s="69" t="s">
        <v>953</v>
      </c>
      <c r="G301" s="18" t="s">
        <v>40</v>
      </c>
      <c r="H301" s="35">
        <v>5263</v>
      </c>
      <c r="I301" s="42"/>
      <c r="J301" s="19">
        <f>H301*0.16</f>
        <v>842.08</v>
      </c>
      <c r="K301" s="42"/>
      <c r="L301" s="42"/>
      <c r="M301" s="40">
        <f>J301+K301+L301</f>
        <v>842.08</v>
      </c>
      <c r="N301" s="42"/>
      <c r="O301" s="42"/>
      <c r="P301" s="42"/>
      <c r="Q301" s="40"/>
      <c r="R301" s="40"/>
      <c r="S301" s="57">
        <v>1</v>
      </c>
      <c r="T301" s="19">
        <f>M301+Q301</f>
        <v>842.08</v>
      </c>
      <c r="U301" s="58">
        <v>44317</v>
      </c>
      <c r="V301" s="59">
        <v>45139</v>
      </c>
      <c r="W301" s="60">
        <f>DATEDIF(U301,V301,"M")+1-1</f>
        <v>27</v>
      </c>
    </row>
    <row r="302" ht="18.75" customHeight="1" spans="1:23">
      <c r="A302" s="13">
        <v>297</v>
      </c>
      <c r="B302" s="20" t="s">
        <v>954</v>
      </c>
      <c r="C302" s="21" t="s">
        <v>955</v>
      </c>
      <c r="D302" s="21" t="s">
        <v>37</v>
      </c>
      <c r="E302" s="27" t="s">
        <v>956</v>
      </c>
      <c r="F302" s="69" t="s">
        <v>957</v>
      </c>
      <c r="G302" s="18" t="s">
        <v>40</v>
      </c>
      <c r="H302" s="19">
        <v>4575</v>
      </c>
      <c r="I302" s="42"/>
      <c r="J302" s="19">
        <f>H302*0.16</f>
        <v>732</v>
      </c>
      <c r="K302" s="42"/>
      <c r="L302" s="42"/>
      <c r="M302" s="40">
        <f>J302+K302+L302</f>
        <v>732</v>
      </c>
      <c r="N302" s="42"/>
      <c r="O302" s="42"/>
      <c r="P302" s="42"/>
      <c r="Q302" s="40"/>
      <c r="R302" s="40"/>
      <c r="S302" s="57">
        <v>1</v>
      </c>
      <c r="T302" s="19">
        <f>M302+Q302</f>
        <v>732</v>
      </c>
      <c r="U302" s="58">
        <v>44287</v>
      </c>
      <c r="V302" s="59">
        <v>45139</v>
      </c>
      <c r="W302" s="60">
        <f t="shared" ref="W302:W357" si="52">DATEDIF(U302,V302,"M")+1</f>
        <v>29</v>
      </c>
    </row>
    <row r="303" ht="18.75" customHeight="1" spans="1:23">
      <c r="A303" s="13">
        <v>298</v>
      </c>
      <c r="B303" s="23"/>
      <c r="C303" s="21" t="s">
        <v>958</v>
      </c>
      <c r="D303" s="24" t="s">
        <v>31</v>
      </c>
      <c r="E303" s="27" t="s">
        <v>959</v>
      </c>
      <c r="F303" s="69" t="s">
        <v>960</v>
      </c>
      <c r="G303" s="18" t="s">
        <v>40</v>
      </c>
      <c r="H303" s="19">
        <v>4575</v>
      </c>
      <c r="I303" s="42"/>
      <c r="J303" s="19">
        <f>H303*0.16</f>
        <v>732</v>
      </c>
      <c r="K303" s="42"/>
      <c r="L303" s="42"/>
      <c r="M303" s="40">
        <f>J303+K303+L303</f>
        <v>732</v>
      </c>
      <c r="N303" s="42"/>
      <c r="O303" s="42"/>
      <c r="P303" s="42"/>
      <c r="Q303" s="40"/>
      <c r="R303" s="40"/>
      <c r="S303" s="57">
        <v>1</v>
      </c>
      <c r="T303" s="19">
        <f>M303+Q303</f>
        <v>732</v>
      </c>
      <c r="U303" s="58">
        <v>44317</v>
      </c>
      <c r="V303" s="59">
        <v>45139</v>
      </c>
      <c r="W303" s="60">
        <f>DATEDIF(U303,V303,"M")+1</f>
        <v>28</v>
      </c>
    </row>
    <row r="304" ht="18.75" customHeight="1" spans="1:23">
      <c r="A304" s="13">
        <v>299</v>
      </c>
      <c r="B304" s="23"/>
      <c r="C304" s="21" t="s">
        <v>961</v>
      </c>
      <c r="D304" s="21" t="s">
        <v>37</v>
      </c>
      <c r="E304" s="27" t="s">
        <v>962</v>
      </c>
      <c r="F304" s="69" t="s">
        <v>963</v>
      </c>
      <c r="G304" s="18" t="s">
        <v>40</v>
      </c>
      <c r="H304" s="19">
        <v>4575</v>
      </c>
      <c r="I304" s="42"/>
      <c r="J304" s="19">
        <f>H304*0.16</f>
        <v>732</v>
      </c>
      <c r="K304" s="42"/>
      <c r="L304" s="42"/>
      <c r="M304" s="40">
        <f>J304+K304+L304</f>
        <v>732</v>
      </c>
      <c r="N304" s="42"/>
      <c r="O304" s="42"/>
      <c r="P304" s="42"/>
      <c r="Q304" s="40"/>
      <c r="R304" s="40"/>
      <c r="S304" s="57">
        <v>1</v>
      </c>
      <c r="T304" s="19">
        <f>M304+Q304</f>
        <v>732</v>
      </c>
      <c r="U304" s="58">
        <v>44378</v>
      </c>
      <c r="V304" s="59">
        <v>45139</v>
      </c>
      <c r="W304" s="60">
        <f>DATEDIF(U304,V304,"M")+1</f>
        <v>26</v>
      </c>
    </row>
    <row r="305" ht="18.75" customHeight="1" spans="1:23">
      <c r="A305" s="13">
        <v>300</v>
      </c>
      <c r="B305" s="23"/>
      <c r="C305" s="21" t="s">
        <v>964</v>
      </c>
      <c r="D305" s="21" t="s">
        <v>37</v>
      </c>
      <c r="E305" s="27" t="s">
        <v>965</v>
      </c>
      <c r="F305" s="69" t="s">
        <v>966</v>
      </c>
      <c r="G305" s="18" t="s">
        <v>40</v>
      </c>
      <c r="H305" s="19">
        <v>4575</v>
      </c>
      <c r="I305" s="42"/>
      <c r="J305" s="19">
        <f>H305*0.16</f>
        <v>732</v>
      </c>
      <c r="K305" s="42"/>
      <c r="L305" s="42"/>
      <c r="M305" s="40">
        <f>J305+K305+L305</f>
        <v>732</v>
      </c>
      <c r="N305" s="42"/>
      <c r="O305" s="42"/>
      <c r="P305" s="42"/>
      <c r="Q305" s="40"/>
      <c r="R305" s="40"/>
      <c r="S305" s="57">
        <v>1</v>
      </c>
      <c r="T305" s="19">
        <f>M305+Q305</f>
        <v>732</v>
      </c>
      <c r="U305" s="58">
        <v>44621</v>
      </c>
      <c r="V305" s="59">
        <v>45139</v>
      </c>
      <c r="W305" s="60">
        <f>DATEDIF(U305,V305,"M")+1</f>
        <v>18</v>
      </c>
    </row>
    <row r="306" ht="18.75" customHeight="1" spans="1:23">
      <c r="A306" s="13">
        <v>301</v>
      </c>
      <c r="B306" s="23"/>
      <c r="C306" s="21" t="s">
        <v>967</v>
      </c>
      <c r="D306" s="21" t="s">
        <v>31</v>
      </c>
      <c r="E306" s="27" t="s">
        <v>968</v>
      </c>
      <c r="F306" s="69" t="s">
        <v>969</v>
      </c>
      <c r="G306" s="18" t="s">
        <v>40</v>
      </c>
      <c r="H306" s="19">
        <v>4575</v>
      </c>
      <c r="I306" s="42"/>
      <c r="J306" s="19">
        <f>H306*0.16</f>
        <v>732</v>
      </c>
      <c r="K306" s="42"/>
      <c r="L306" s="42"/>
      <c r="M306" s="40">
        <f>J306+K306+L306</f>
        <v>732</v>
      </c>
      <c r="N306" s="42"/>
      <c r="O306" s="42"/>
      <c r="P306" s="42"/>
      <c r="Q306" s="40"/>
      <c r="R306" s="40"/>
      <c r="S306" s="57">
        <v>1</v>
      </c>
      <c r="T306" s="19">
        <f>M306+Q306</f>
        <v>732</v>
      </c>
      <c r="U306" s="58">
        <v>44621</v>
      </c>
      <c r="V306" s="59">
        <v>45139</v>
      </c>
      <c r="W306" s="60">
        <f>DATEDIF(U306,V306,"M")+1</f>
        <v>18</v>
      </c>
    </row>
    <row r="307" ht="18.75" customHeight="1" spans="1:23">
      <c r="A307" s="13">
        <v>302</v>
      </c>
      <c r="B307" s="23"/>
      <c r="C307" s="21" t="s">
        <v>970</v>
      </c>
      <c r="D307" s="21" t="s">
        <v>31</v>
      </c>
      <c r="E307" s="27" t="s">
        <v>971</v>
      </c>
      <c r="F307" s="69" t="s">
        <v>972</v>
      </c>
      <c r="G307" s="18" t="s">
        <v>40</v>
      </c>
      <c r="H307" s="19">
        <v>4575</v>
      </c>
      <c r="I307" s="42"/>
      <c r="J307" s="19">
        <f>H307*0.16</f>
        <v>732</v>
      </c>
      <c r="K307" s="42"/>
      <c r="L307" s="42"/>
      <c r="M307" s="40">
        <f>J307+K307+L307</f>
        <v>732</v>
      </c>
      <c r="N307" s="42"/>
      <c r="O307" s="42"/>
      <c r="P307" s="42"/>
      <c r="Q307" s="40"/>
      <c r="R307" s="40"/>
      <c r="S307" s="57">
        <v>1</v>
      </c>
      <c r="T307" s="19">
        <f>M307+Q307</f>
        <v>732</v>
      </c>
      <c r="U307" s="58">
        <v>44621</v>
      </c>
      <c r="V307" s="59">
        <v>45139</v>
      </c>
      <c r="W307" s="60">
        <f>DATEDIF(U307,V307,"M")+1</f>
        <v>18</v>
      </c>
    </row>
    <row r="308" ht="18.75" customHeight="1" spans="1:23">
      <c r="A308" s="13">
        <v>303</v>
      </c>
      <c r="B308" s="23"/>
      <c r="C308" s="21" t="s">
        <v>973</v>
      </c>
      <c r="D308" s="21" t="s">
        <v>31</v>
      </c>
      <c r="E308" s="27" t="s">
        <v>974</v>
      </c>
      <c r="F308" s="69" t="s">
        <v>975</v>
      </c>
      <c r="G308" s="18" t="s">
        <v>40</v>
      </c>
      <c r="H308" s="19">
        <v>4575</v>
      </c>
      <c r="I308" s="42"/>
      <c r="J308" s="19">
        <f>H308*0.16</f>
        <v>732</v>
      </c>
      <c r="K308" s="42"/>
      <c r="L308" s="42"/>
      <c r="M308" s="40">
        <f>J308+K308+L308</f>
        <v>732</v>
      </c>
      <c r="N308" s="42"/>
      <c r="O308" s="42"/>
      <c r="P308" s="42"/>
      <c r="Q308" s="40"/>
      <c r="R308" s="40"/>
      <c r="S308" s="57">
        <v>1</v>
      </c>
      <c r="T308" s="19">
        <f>M308+Q308</f>
        <v>732</v>
      </c>
      <c r="U308" s="58">
        <v>44621</v>
      </c>
      <c r="V308" s="59">
        <v>45139</v>
      </c>
      <c r="W308" s="60">
        <f>DATEDIF(U308,V308,"M")+1</f>
        <v>18</v>
      </c>
    </row>
    <row r="309" ht="18.75" customHeight="1" spans="1:23">
      <c r="A309" s="13">
        <v>304</v>
      </c>
      <c r="B309" s="33"/>
      <c r="C309" s="21" t="s">
        <v>976</v>
      </c>
      <c r="D309" s="21" t="s">
        <v>37</v>
      </c>
      <c r="E309" s="27" t="s">
        <v>977</v>
      </c>
      <c r="F309" s="69" t="s">
        <v>978</v>
      </c>
      <c r="G309" s="18" t="s">
        <v>40</v>
      </c>
      <c r="H309" s="35">
        <v>4575</v>
      </c>
      <c r="I309" s="42"/>
      <c r="J309" s="19">
        <f>H309*0.16</f>
        <v>732</v>
      </c>
      <c r="K309" s="42"/>
      <c r="L309" s="42"/>
      <c r="M309" s="40">
        <f>J309+K309+L309</f>
        <v>732</v>
      </c>
      <c r="N309" s="42"/>
      <c r="O309" s="42"/>
      <c r="P309" s="42"/>
      <c r="Q309" s="40"/>
      <c r="R309" s="40"/>
      <c r="S309" s="57">
        <v>1</v>
      </c>
      <c r="T309" s="19">
        <f>M309+Q309</f>
        <v>732</v>
      </c>
      <c r="U309" s="58">
        <v>44986</v>
      </c>
      <c r="V309" s="59">
        <v>45139</v>
      </c>
      <c r="W309" s="60">
        <f>DATEDIF(U309,V309,"M")+1</f>
        <v>6</v>
      </c>
    </row>
    <row r="310" ht="18.75" customHeight="1" spans="1:23">
      <c r="A310" s="13">
        <v>305</v>
      </c>
      <c r="B310" s="20" t="s">
        <v>979</v>
      </c>
      <c r="C310" s="21" t="s">
        <v>980</v>
      </c>
      <c r="D310" s="24" t="s">
        <v>31</v>
      </c>
      <c r="E310" s="27" t="s">
        <v>981</v>
      </c>
      <c r="F310" s="22" t="s">
        <v>982</v>
      </c>
      <c r="G310" s="18" t="s">
        <v>40</v>
      </c>
      <c r="H310" s="29">
        <v>5768</v>
      </c>
      <c r="I310" s="42"/>
      <c r="J310" s="19">
        <f>H310*0.16</f>
        <v>922.88</v>
      </c>
      <c r="K310" s="42"/>
      <c r="L310" s="42"/>
      <c r="M310" s="40">
        <f>J310+K310+L310</f>
        <v>922.88</v>
      </c>
      <c r="N310" s="42"/>
      <c r="O310" s="42"/>
      <c r="P310" s="42"/>
      <c r="Q310" s="40"/>
      <c r="R310" s="40"/>
      <c r="S310" s="57">
        <v>1</v>
      </c>
      <c r="T310" s="19">
        <f>M310+Q310</f>
        <v>922.88</v>
      </c>
      <c r="U310" s="58">
        <v>44317</v>
      </c>
      <c r="V310" s="59">
        <v>45139</v>
      </c>
      <c r="W310" s="60">
        <f>DATEDIF(U310,V310,"M")+1</f>
        <v>28</v>
      </c>
    </row>
    <row r="311" ht="18.75" customHeight="1" spans="1:23">
      <c r="A311" s="13">
        <v>306</v>
      </c>
      <c r="B311" s="23"/>
      <c r="C311" s="21" t="s">
        <v>983</v>
      </c>
      <c r="D311" s="21" t="s">
        <v>31</v>
      </c>
      <c r="E311" s="27" t="s">
        <v>984</v>
      </c>
      <c r="F311" s="22" t="s">
        <v>985</v>
      </c>
      <c r="G311" s="18" t="s">
        <v>40</v>
      </c>
      <c r="H311" s="29">
        <v>4700</v>
      </c>
      <c r="I311" s="42"/>
      <c r="J311" s="19">
        <f>H311*0.16</f>
        <v>752</v>
      </c>
      <c r="K311" s="42"/>
      <c r="L311" s="42"/>
      <c r="M311" s="40">
        <f t="shared" ref="M311:M374" si="53">J311+K311+L311</f>
        <v>752</v>
      </c>
      <c r="N311" s="42"/>
      <c r="O311" s="42"/>
      <c r="P311" s="42"/>
      <c r="Q311" s="40"/>
      <c r="R311" s="40"/>
      <c r="S311" s="57">
        <v>1</v>
      </c>
      <c r="T311" s="19">
        <f>M311+Q311</f>
        <v>752</v>
      </c>
      <c r="U311" s="58">
        <v>44317</v>
      </c>
      <c r="V311" s="59">
        <v>45139</v>
      </c>
      <c r="W311" s="60">
        <f>DATEDIF(U311,V311,"M")+1</f>
        <v>28</v>
      </c>
    </row>
    <row r="312" ht="18.75" customHeight="1" spans="1:23">
      <c r="A312" s="13">
        <v>307</v>
      </c>
      <c r="B312" s="23"/>
      <c r="C312" s="21" t="s">
        <v>986</v>
      </c>
      <c r="D312" s="21" t="s">
        <v>31</v>
      </c>
      <c r="E312" s="27" t="s">
        <v>987</v>
      </c>
      <c r="F312" s="22" t="s">
        <v>988</v>
      </c>
      <c r="G312" s="18" t="s">
        <v>40</v>
      </c>
      <c r="H312" s="19">
        <v>4575</v>
      </c>
      <c r="I312" s="42"/>
      <c r="J312" s="19">
        <f>H312*0.16</f>
        <v>732</v>
      </c>
      <c r="K312" s="42"/>
      <c r="L312" s="42"/>
      <c r="M312" s="40">
        <f>J312+K312+L312</f>
        <v>732</v>
      </c>
      <c r="N312" s="42"/>
      <c r="O312" s="42"/>
      <c r="P312" s="42"/>
      <c r="Q312" s="40"/>
      <c r="R312" s="40"/>
      <c r="S312" s="57">
        <v>1</v>
      </c>
      <c r="T312" s="19">
        <f>M312+Q312</f>
        <v>732</v>
      </c>
      <c r="U312" s="58">
        <v>44317</v>
      </c>
      <c r="V312" s="59">
        <v>45139</v>
      </c>
      <c r="W312" s="60">
        <f>DATEDIF(U312,V312,"M")+1</f>
        <v>28</v>
      </c>
    </row>
    <row r="313" ht="18.75" customHeight="1" spans="1:23">
      <c r="A313" s="13">
        <v>308</v>
      </c>
      <c r="B313" s="23"/>
      <c r="C313" s="21" t="s">
        <v>989</v>
      </c>
      <c r="D313" s="24" t="s">
        <v>37</v>
      </c>
      <c r="E313" s="27" t="s">
        <v>990</v>
      </c>
      <c r="F313" s="22" t="s">
        <v>991</v>
      </c>
      <c r="G313" s="18" t="s">
        <v>40</v>
      </c>
      <c r="H313" s="19">
        <v>4575</v>
      </c>
      <c r="I313" s="42"/>
      <c r="J313" s="19">
        <f>H313*0.16</f>
        <v>732</v>
      </c>
      <c r="K313" s="42"/>
      <c r="L313" s="42"/>
      <c r="M313" s="40">
        <f>J313+K313+L313</f>
        <v>732</v>
      </c>
      <c r="N313" s="42"/>
      <c r="O313" s="42"/>
      <c r="P313" s="42"/>
      <c r="Q313" s="40"/>
      <c r="R313" s="40"/>
      <c r="S313" s="57">
        <v>1</v>
      </c>
      <c r="T313" s="19">
        <f>M313+Q313</f>
        <v>732</v>
      </c>
      <c r="U313" s="58">
        <v>44317</v>
      </c>
      <c r="V313" s="59">
        <v>45139</v>
      </c>
      <c r="W313" s="60">
        <f>DATEDIF(U313,V313,"M")+1</f>
        <v>28</v>
      </c>
    </row>
    <row r="314" ht="18.75" customHeight="1" spans="1:23">
      <c r="A314" s="13">
        <v>309</v>
      </c>
      <c r="B314" s="23"/>
      <c r="C314" s="21" t="s">
        <v>992</v>
      </c>
      <c r="D314" s="24" t="s">
        <v>37</v>
      </c>
      <c r="E314" s="27" t="s">
        <v>993</v>
      </c>
      <c r="F314" s="22" t="s">
        <v>994</v>
      </c>
      <c r="G314" s="18" t="s">
        <v>40</v>
      </c>
      <c r="H314" s="19">
        <v>4575</v>
      </c>
      <c r="I314" s="42"/>
      <c r="J314" s="19">
        <f>H314*0.16</f>
        <v>732</v>
      </c>
      <c r="K314" s="42"/>
      <c r="L314" s="42"/>
      <c r="M314" s="40">
        <f>J314+K314+L314</f>
        <v>732</v>
      </c>
      <c r="N314" s="42"/>
      <c r="O314" s="42"/>
      <c r="P314" s="42"/>
      <c r="Q314" s="40"/>
      <c r="R314" s="40"/>
      <c r="S314" s="57">
        <v>1</v>
      </c>
      <c r="T314" s="19">
        <f>M314+Q314</f>
        <v>732</v>
      </c>
      <c r="U314" s="58">
        <v>44317</v>
      </c>
      <c r="V314" s="59">
        <v>45139</v>
      </c>
      <c r="W314" s="60">
        <f>DATEDIF(U314,V314,"M")+1</f>
        <v>28</v>
      </c>
    </row>
    <row r="315" ht="18.75" customHeight="1" spans="1:23">
      <c r="A315" s="13">
        <v>310</v>
      </c>
      <c r="B315" s="23"/>
      <c r="C315" s="21" t="s">
        <v>995</v>
      </c>
      <c r="D315" s="24" t="s">
        <v>37</v>
      </c>
      <c r="E315" s="27" t="s">
        <v>996</v>
      </c>
      <c r="F315" s="22" t="s">
        <v>997</v>
      </c>
      <c r="G315" s="18" t="s">
        <v>40</v>
      </c>
      <c r="H315" s="29">
        <v>4575</v>
      </c>
      <c r="I315" s="42"/>
      <c r="J315" s="19">
        <f>H315*0.16</f>
        <v>732</v>
      </c>
      <c r="K315" s="42"/>
      <c r="L315" s="42"/>
      <c r="M315" s="40">
        <f>J315+K315+L315</f>
        <v>732</v>
      </c>
      <c r="N315" s="42"/>
      <c r="O315" s="42"/>
      <c r="P315" s="42"/>
      <c r="Q315" s="40"/>
      <c r="R315" s="40"/>
      <c r="S315" s="57">
        <v>1</v>
      </c>
      <c r="T315" s="19">
        <f>M315+Q315</f>
        <v>732</v>
      </c>
      <c r="U315" s="58">
        <v>44440</v>
      </c>
      <c r="V315" s="59">
        <v>45139</v>
      </c>
      <c r="W315" s="60">
        <f>DATEDIF(U315,V315,"M")+1</f>
        <v>24</v>
      </c>
    </row>
    <row r="316" ht="18.75" customHeight="1" spans="1:23">
      <c r="A316" s="13">
        <v>311</v>
      </c>
      <c r="B316" s="23"/>
      <c r="C316" s="21" t="s">
        <v>998</v>
      </c>
      <c r="D316" s="21" t="s">
        <v>31</v>
      </c>
      <c r="E316" s="27" t="s">
        <v>999</v>
      </c>
      <c r="F316" s="22" t="s">
        <v>1000</v>
      </c>
      <c r="G316" s="18" t="s">
        <v>40</v>
      </c>
      <c r="H316" s="29">
        <v>4575</v>
      </c>
      <c r="I316" s="42"/>
      <c r="J316" s="19">
        <f>H316*0.16</f>
        <v>732</v>
      </c>
      <c r="K316" s="42"/>
      <c r="L316" s="42"/>
      <c r="M316" s="40">
        <f>J316+K316+L316</f>
        <v>732</v>
      </c>
      <c r="N316" s="42"/>
      <c r="O316" s="42"/>
      <c r="P316" s="42"/>
      <c r="Q316" s="40"/>
      <c r="R316" s="40"/>
      <c r="S316" s="57">
        <v>1</v>
      </c>
      <c r="T316" s="19">
        <f>M316+Q316</f>
        <v>732</v>
      </c>
      <c r="U316" s="58">
        <v>44501</v>
      </c>
      <c r="V316" s="59">
        <v>45139</v>
      </c>
      <c r="W316" s="60">
        <f>DATEDIF(U316,V316,"M")+1</f>
        <v>22</v>
      </c>
    </row>
    <row r="317" ht="18.75" customHeight="1" spans="1:23">
      <c r="A317" s="13">
        <v>312</v>
      </c>
      <c r="B317" s="23"/>
      <c r="C317" s="21" t="s">
        <v>1001</v>
      </c>
      <c r="D317" s="21" t="s">
        <v>31</v>
      </c>
      <c r="E317" s="27" t="s">
        <v>1002</v>
      </c>
      <c r="F317" s="22" t="s">
        <v>1003</v>
      </c>
      <c r="G317" s="18" t="s">
        <v>40</v>
      </c>
      <c r="H317" s="19">
        <v>4575</v>
      </c>
      <c r="I317" s="42"/>
      <c r="J317" s="19">
        <f>H317*0.16</f>
        <v>732</v>
      </c>
      <c r="K317" s="42"/>
      <c r="L317" s="42"/>
      <c r="M317" s="40">
        <f>J317+K317+L317</f>
        <v>732</v>
      </c>
      <c r="N317" s="42"/>
      <c r="O317" s="42"/>
      <c r="P317" s="42"/>
      <c r="Q317" s="40"/>
      <c r="R317" s="40"/>
      <c r="S317" s="57">
        <v>1</v>
      </c>
      <c r="T317" s="19">
        <f>M317+Q317</f>
        <v>732</v>
      </c>
      <c r="U317" s="58">
        <v>44501</v>
      </c>
      <c r="V317" s="59">
        <v>45139</v>
      </c>
      <c r="W317" s="60">
        <f>DATEDIF(U317,V317,"M")+1</f>
        <v>22</v>
      </c>
    </row>
    <row r="318" ht="18.75" customHeight="1" spans="1:23">
      <c r="A318" s="13">
        <v>313</v>
      </c>
      <c r="B318" s="23"/>
      <c r="C318" s="21" t="s">
        <v>1004</v>
      </c>
      <c r="D318" s="21" t="s">
        <v>37</v>
      </c>
      <c r="E318" s="27" t="s">
        <v>1005</v>
      </c>
      <c r="F318" s="22" t="s">
        <v>1006</v>
      </c>
      <c r="G318" s="18" t="s">
        <v>40</v>
      </c>
      <c r="H318" s="19">
        <v>4575</v>
      </c>
      <c r="I318" s="42"/>
      <c r="J318" s="19">
        <f>H318*0.16</f>
        <v>732</v>
      </c>
      <c r="K318" s="42"/>
      <c r="L318" s="42"/>
      <c r="M318" s="40">
        <f>J318+K318+L318</f>
        <v>732</v>
      </c>
      <c r="N318" s="42"/>
      <c r="O318" s="42"/>
      <c r="P318" s="42"/>
      <c r="Q318" s="40"/>
      <c r="R318" s="40"/>
      <c r="S318" s="57">
        <v>1</v>
      </c>
      <c r="T318" s="19">
        <f>M318+Q318</f>
        <v>732</v>
      </c>
      <c r="U318" s="58">
        <v>44593</v>
      </c>
      <c r="V318" s="59">
        <v>45139</v>
      </c>
      <c r="W318" s="60">
        <f>DATEDIF(U318,V318,"M")+1</f>
        <v>19</v>
      </c>
    </row>
    <row r="319" ht="18.75" customHeight="1" spans="1:23">
      <c r="A319" s="13">
        <v>314</v>
      </c>
      <c r="B319" s="23"/>
      <c r="C319" s="21" t="s">
        <v>1007</v>
      </c>
      <c r="D319" s="21" t="s">
        <v>31</v>
      </c>
      <c r="E319" s="27" t="s">
        <v>1008</v>
      </c>
      <c r="F319" s="22" t="s">
        <v>1009</v>
      </c>
      <c r="G319" s="18" t="s">
        <v>40</v>
      </c>
      <c r="H319" s="29">
        <v>4575</v>
      </c>
      <c r="I319" s="42"/>
      <c r="J319" s="19">
        <f>H319*0.16</f>
        <v>732</v>
      </c>
      <c r="K319" s="42"/>
      <c r="L319" s="42"/>
      <c r="M319" s="40">
        <f>J319+K319+L319</f>
        <v>732</v>
      </c>
      <c r="N319" s="42"/>
      <c r="O319" s="42"/>
      <c r="P319" s="42"/>
      <c r="Q319" s="40"/>
      <c r="R319" s="40"/>
      <c r="S319" s="57">
        <v>1</v>
      </c>
      <c r="T319" s="19">
        <f>M319+Q319</f>
        <v>732</v>
      </c>
      <c r="U319" s="58">
        <v>44621</v>
      </c>
      <c r="V319" s="59">
        <v>45139</v>
      </c>
      <c r="W319" s="60">
        <f>DATEDIF(U319,V319,"M")+1</f>
        <v>18</v>
      </c>
    </row>
    <row r="320" ht="18.75" customHeight="1" spans="1:23">
      <c r="A320" s="13">
        <v>315</v>
      </c>
      <c r="B320" s="23"/>
      <c r="C320" s="21" t="s">
        <v>1010</v>
      </c>
      <c r="D320" s="21" t="s">
        <v>37</v>
      </c>
      <c r="E320" s="27" t="s">
        <v>1011</v>
      </c>
      <c r="F320" s="22" t="s">
        <v>1012</v>
      </c>
      <c r="G320" s="18" t="s">
        <v>40</v>
      </c>
      <c r="H320" s="19">
        <v>4575</v>
      </c>
      <c r="I320" s="42"/>
      <c r="J320" s="19">
        <f>H320*0.16</f>
        <v>732</v>
      </c>
      <c r="K320" s="42"/>
      <c r="L320" s="42"/>
      <c r="M320" s="40">
        <f>J320+K320+L320</f>
        <v>732</v>
      </c>
      <c r="N320" s="42"/>
      <c r="O320" s="42"/>
      <c r="P320" s="42"/>
      <c r="Q320" s="40"/>
      <c r="R320" s="40"/>
      <c r="S320" s="57">
        <v>1</v>
      </c>
      <c r="T320" s="19">
        <f>M320+Q320</f>
        <v>732</v>
      </c>
      <c r="U320" s="58">
        <v>44621</v>
      </c>
      <c r="V320" s="59">
        <v>45139</v>
      </c>
      <c r="W320" s="60">
        <f>DATEDIF(U320,V320,"M")+1</f>
        <v>18</v>
      </c>
    </row>
    <row r="321" ht="18.75" customHeight="1" spans="1:23">
      <c r="A321" s="13">
        <v>316</v>
      </c>
      <c r="B321" s="23"/>
      <c r="C321" s="21" t="s">
        <v>1013</v>
      </c>
      <c r="D321" s="21" t="s">
        <v>37</v>
      </c>
      <c r="E321" s="27" t="s">
        <v>1014</v>
      </c>
      <c r="F321" s="22" t="s">
        <v>1015</v>
      </c>
      <c r="G321" s="18" t="s">
        <v>40</v>
      </c>
      <c r="H321" s="29">
        <v>4575</v>
      </c>
      <c r="I321" s="42"/>
      <c r="J321" s="19">
        <f>H321*0.16</f>
        <v>732</v>
      </c>
      <c r="K321" s="42"/>
      <c r="L321" s="42"/>
      <c r="M321" s="40">
        <f>J321+K321+L321</f>
        <v>732</v>
      </c>
      <c r="N321" s="42"/>
      <c r="O321" s="42"/>
      <c r="P321" s="42"/>
      <c r="Q321" s="40"/>
      <c r="R321" s="40"/>
      <c r="S321" s="57">
        <v>1</v>
      </c>
      <c r="T321" s="19">
        <f>M321+Q321</f>
        <v>732</v>
      </c>
      <c r="U321" s="58">
        <v>44621</v>
      </c>
      <c r="V321" s="59">
        <v>45139</v>
      </c>
      <c r="W321" s="60">
        <f>DATEDIF(U321,V321,"M")+1</f>
        <v>18</v>
      </c>
    </row>
    <row r="322" ht="18.75" customHeight="1" spans="1:23">
      <c r="A322" s="13">
        <v>317</v>
      </c>
      <c r="B322" s="23"/>
      <c r="C322" s="21" t="s">
        <v>1016</v>
      </c>
      <c r="D322" s="21" t="s">
        <v>31</v>
      </c>
      <c r="E322" s="27" t="s">
        <v>1017</v>
      </c>
      <c r="F322" s="22" t="s">
        <v>1018</v>
      </c>
      <c r="G322" s="18" t="s">
        <v>40</v>
      </c>
      <c r="H322" s="19">
        <v>4575</v>
      </c>
      <c r="I322" s="42"/>
      <c r="J322" s="19">
        <f>H322*0.16</f>
        <v>732</v>
      </c>
      <c r="K322" s="42"/>
      <c r="L322" s="42"/>
      <c r="M322" s="40">
        <f>J322+K322+L322</f>
        <v>732</v>
      </c>
      <c r="N322" s="42"/>
      <c r="O322" s="42"/>
      <c r="P322" s="42"/>
      <c r="Q322" s="40"/>
      <c r="R322" s="40"/>
      <c r="S322" s="57">
        <v>1</v>
      </c>
      <c r="T322" s="19">
        <f>M322+Q322</f>
        <v>732</v>
      </c>
      <c r="U322" s="58">
        <v>44621</v>
      </c>
      <c r="V322" s="59">
        <v>45139</v>
      </c>
      <c r="W322" s="60">
        <f>DATEDIF(U322,V322,"M")+1</f>
        <v>18</v>
      </c>
    </row>
    <row r="323" ht="18.75" customHeight="1" spans="1:23">
      <c r="A323" s="13">
        <v>318</v>
      </c>
      <c r="B323" s="23"/>
      <c r="C323" s="21" t="s">
        <v>1019</v>
      </c>
      <c r="D323" s="21" t="s">
        <v>31</v>
      </c>
      <c r="E323" s="27" t="s">
        <v>1020</v>
      </c>
      <c r="F323" s="22" t="s">
        <v>1021</v>
      </c>
      <c r="G323" s="18" t="s">
        <v>40</v>
      </c>
      <c r="H323" s="29">
        <v>4575</v>
      </c>
      <c r="I323" s="42"/>
      <c r="J323" s="19">
        <f>H323*0.16</f>
        <v>732</v>
      </c>
      <c r="K323" s="42"/>
      <c r="L323" s="42"/>
      <c r="M323" s="40">
        <f>J323+K323+L323</f>
        <v>732</v>
      </c>
      <c r="N323" s="42"/>
      <c r="O323" s="42"/>
      <c r="P323" s="42"/>
      <c r="Q323" s="40"/>
      <c r="R323" s="40"/>
      <c r="S323" s="57">
        <v>1</v>
      </c>
      <c r="T323" s="19">
        <f>M323+Q323</f>
        <v>732</v>
      </c>
      <c r="U323" s="58">
        <v>44713</v>
      </c>
      <c r="V323" s="59">
        <v>45139</v>
      </c>
      <c r="W323" s="60">
        <f>DATEDIF(U323,V323,"M")+1</f>
        <v>15</v>
      </c>
    </row>
    <row r="324" ht="18.75" customHeight="1" spans="1:23">
      <c r="A324" s="13">
        <v>319</v>
      </c>
      <c r="B324" s="23"/>
      <c r="C324" s="21" t="s">
        <v>1022</v>
      </c>
      <c r="D324" s="21" t="s">
        <v>31</v>
      </c>
      <c r="E324" s="27" t="s">
        <v>1023</v>
      </c>
      <c r="F324" s="22" t="s">
        <v>1024</v>
      </c>
      <c r="G324" s="18" t="s">
        <v>40</v>
      </c>
      <c r="H324" s="29">
        <v>4575</v>
      </c>
      <c r="I324" s="42"/>
      <c r="J324" s="19">
        <f>H324*0.16</f>
        <v>732</v>
      </c>
      <c r="K324" s="42"/>
      <c r="L324" s="42"/>
      <c r="M324" s="40">
        <f>J324+K324+L324</f>
        <v>732</v>
      </c>
      <c r="N324" s="42"/>
      <c r="O324" s="42"/>
      <c r="P324" s="42"/>
      <c r="Q324" s="40"/>
      <c r="R324" s="40"/>
      <c r="S324" s="57">
        <v>1</v>
      </c>
      <c r="T324" s="19">
        <f>M324+Q324</f>
        <v>732</v>
      </c>
      <c r="U324" s="58">
        <v>45047</v>
      </c>
      <c r="V324" s="59">
        <v>45139</v>
      </c>
      <c r="W324" s="60">
        <f>DATEDIF(U324,V324,"M")+1</f>
        <v>4</v>
      </c>
    </row>
    <row r="325" ht="18.75" customHeight="1" spans="1:23">
      <c r="A325" s="13">
        <v>320</v>
      </c>
      <c r="B325" s="23"/>
      <c r="C325" s="15" t="s">
        <v>1025</v>
      </c>
      <c r="D325" s="21" t="s">
        <v>37</v>
      </c>
      <c r="E325" s="16" t="s">
        <v>1026</v>
      </c>
      <c r="F325" s="16" t="s">
        <v>1027</v>
      </c>
      <c r="G325" s="28" t="s">
        <v>40</v>
      </c>
      <c r="H325" s="25">
        <v>4575</v>
      </c>
      <c r="I325" s="72"/>
      <c r="J325" s="19">
        <f>H325*0.16</f>
        <v>732</v>
      </c>
      <c r="K325" s="41"/>
      <c r="L325" s="41"/>
      <c r="M325" s="40">
        <f>J325+K325+L325</f>
        <v>732</v>
      </c>
      <c r="N325" s="41"/>
      <c r="O325" s="41"/>
      <c r="P325" s="41"/>
      <c r="Q325" s="73"/>
      <c r="R325" s="74"/>
      <c r="S325" s="75">
        <v>1</v>
      </c>
      <c r="T325" s="19">
        <f>M325+Q325</f>
        <v>732</v>
      </c>
      <c r="U325" s="58">
        <v>45078</v>
      </c>
      <c r="V325" s="59">
        <v>45139</v>
      </c>
      <c r="W325" s="60">
        <f>DATEDIF(U325,V325,"M")+1</f>
        <v>3</v>
      </c>
    </row>
    <row r="326" ht="18.75" customHeight="1" spans="1:23">
      <c r="A326" s="13">
        <v>321</v>
      </c>
      <c r="B326" s="23"/>
      <c r="C326" s="15" t="s">
        <v>1028</v>
      </c>
      <c r="D326" s="21" t="s">
        <v>31</v>
      </c>
      <c r="E326" s="16" t="s">
        <v>1029</v>
      </c>
      <c r="F326" s="16" t="s">
        <v>1030</v>
      </c>
      <c r="G326" s="28" t="s">
        <v>40</v>
      </c>
      <c r="H326" s="19">
        <v>4575</v>
      </c>
      <c r="I326" s="72"/>
      <c r="J326" s="19">
        <f t="shared" ref="J326:J389" si="54">H326*0.16</f>
        <v>732</v>
      </c>
      <c r="K326" s="41"/>
      <c r="L326" s="41"/>
      <c r="M326" s="40">
        <f>J326+K326+L326</f>
        <v>732</v>
      </c>
      <c r="N326" s="41"/>
      <c r="O326" s="41"/>
      <c r="P326" s="41"/>
      <c r="Q326" s="73"/>
      <c r="R326" s="74"/>
      <c r="S326" s="75">
        <v>1</v>
      </c>
      <c r="T326" s="19">
        <f t="shared" ref="T326:T389" si="55">M326+Q326</f>
        <v>732</v>
      </c>
      <c r="U326" s="58">
        <v>45078</v>
      </c>
      <c r="V326" s="59">
        <v>45139</v>
      </c>
      <c r="W326" s="60">
        <f>DATEDIF(U326,V326,"M")+1</f>
        <v>3</v>
      </c>
    </row>
    <row r="327" ht="18.75" customHeight="1" spans="1:23">
      <c r="A327" s="13">
        <v>322</v>
      </c>
      <c r="B327" s="20" t="s">
        <v>1031</v>
      </c>
      <c r="C327" s="21" t="s">
        <v>1032</v>
      </c>
      <c r="D327" s="21" t="s">
        <v>31</v>
      </c>
      <c r="E327" s="27" t="s">
        <v>1033</v>
      </c>
      <c r="F327" s="22" t="s">
        <v>1034</v>
      </c>
      <c r="G327" s="28" t="s">
        <v>40</v>
      </c>
      <c r="H327" s="25">
        <v>4575</v>
      </c>
      <c r="I327" s="49"/>
      <c r="J327" s="19">
        <f>H327*0.16</f>
        <v>732</v>
      </c>
      <c r="K327" s="42"/>
      <c r="L327" s="42"/>
      <c r="M327" s="40">
        <f>J327+K327+L327</f>
        <v>732</v>
      </c>
      <c r="N327" s="42"/>
      <c r="O327" s="42"/>
      <c r="P327" s="42"/>
      <c r="Q327" s="40"/>
      <c r="R327" s="40"/>
      <c r="S327" s="75">
        <v>1</v>
      </c>
      <c r="T327" s="19">
        <f>M327+Q327</f>
        <v>732</v>
      </c>
      <c r="U327" s="58">
        <v>44287</v>
      </c>
      <c r="V327" s="59">
        <v>45139</v>
      </c>
      <c r="W327" s="60">
        <f>DATEDIF(U327,V327,"M")+1</f>
        <v>29</v>
      </c>
    </row>
    <row r="328" ht="18.75" customHeight="1" spans="1:23">
      <c r="A328" s="13">
        <v>323</v>
      </c>
      <c r="B328" s="23"/>
      <c r="C328" s="21" t="s">
        <v>1035</v>
      </c>
      <c r="D328" s="21" t="s">
        <v>31</v>
      </c>
      <c r="E328" s="27" t="s">
        <v>1036</v>
      </c>
      <c r="F328" s="22" t="s">
        <v>1037</v>
      </c>
      <c r="G328" s="28" t="s">
        <v>40</v>
      </c>
      <c r="H328" s="29">
        <v>4575</v>
      </c>
      <c r="I328" s="49"/>
      <c r="J328" s="19">
        <f>H328*0.16</f>
        <v>732</v>
      </c>
      <c r="K328" s="42"/>
      <c r="L328" s="42"/>
      <c r="M328" s="40">
        <f>J328+K328+L328</f>
        <v>732</v>
      </c>
      <c r="N328" s="42"/>
      <c r="O328" s="42"/>
      <c r="P328" s="42"/>
      <c r="Q328" s="40"/>
      <c r="R328" s="40"/>
      <c r="S328" s="75">
        <v>1</v>
      </c>
      <c r="T328" s="19">
        <f>M328+Q328</f>
        <v>732</v>
      </c>
      <c r="U328" s="58">
        <v>44287</v>
      </c>
      <c r="V328" s="59">
        <v>45139</v>
      </c>
      <c r="W328" s="60">
        <f>DATEDIF(U328,V328,"M")+1</f>
        <v>29</v>
      </c>
    </row>
    <row r="329" ht="18.75" customHeight="1" spans="1:23">
      <c r="A329" s="13">
        <v>324</v>
      </c>
      <c r="B329" s="23"/>
      <c r="C329" s="21" t="s">
        <v>1038</v>
      </c>
      <c r="D329" s="21" t="s">
        <v>31</v>
      </c>
      <c r="E329" s="27" t="s">
        <v>1039</v>
      </c>
      <c r="F329" s="22" t="s">
        <v>1040</v>
      </c>
      <c r="G329" s="28" t="s">
        <v>40</v>
      </c>
      <c r="H329" s="25">
        <v>4885</v>
      </c>
      <c r="I329" s="49"/>
      <c r="J329" s="19">
        <f>H329*0.16</f>
        <v>781.6</v>
      </c>
      <c r="K329" s="42"/>
      <c r="L329" s="42"/>
      <c r="M329" s="40">
        <f>J329+K329+L329</f>
        <v>781.6</v>
      </c>
      <c r="N329" s="42"/>
      <c r="O329" s="42"/>
      <c r="P329" s="42"/>
      <c r="Q329" s="40"/>
      <c r="R329" s="40"/>
      <c r="S329" s="75">
        <v>1</v>
      </c>
      <c r="T329" s="19">
        <f>M329+Q329</f>
        <v>781.6</v>
      </c>
      <c r="U329" s="58">
        <v>44287</v>
      </c>
      <c r="V329" s="59">
        <v>45139</v>
      </c>
      <c r="W329" s="60">
        <f>DATEDIF(U329,V329,"M")+1</f>
        <v>29</v>
      </c>
    </row>
    <row r="330" ht="18.75" customHeight="1" spans="1:23">
      <c r="A330" s="13">
        <v>325</v>
      </c>
      <c r="B330" s="23"/>
      <c r="C330" s="21" t="s">
        <v>1041</v>
      </c>
      <c r="D330" s="24" t="s">
        <v>31</v>
      </c>
      <c r="E330" s="27" t="s">
        <v>1042</v>
      </c>
      <c r="F330" s="22" t="s">
        <v>1043</v>
      </c>
      <c r="G330" s="70" t="s">
        <v>40</v>
      </c>
      <c r="H330" s="25">
        <v>4575</v>
      </c>
      <c r="I330" s="49"/>
      <c r="J330" s="19">
        <f>H330*0.16</f>
        <v>732</v>
      </c>
      <c r="K330" s="42"/>
      <c r="L330" s="42"/>
      <c r="M330" s="40">
        <f>J330+K330+L330</f>
        <v>732</v>
      </c>
      <c r="N330" s="42"/>
      <c r="O330" s="42"/>
      <c r="P330" s="42"/>
      <c r="Q330" s="40"/>
      <c r="R330" s="40"/>
      <c r="S330" s="75">
        <v>1</v>
      </c>
      <c r="T330" s="19">
        <f>M330+Q330</f>
        <v>732</v>
      </c>
      <c r="U330" s="58">
        <v>44105</v>
      </c>
      <c r="V330" s="59">
        <v>45139</v>
      </c>
      <c r="W330" s="60">
        <f>DATEDIF(U330,V330,"M")+1</f>
        <v>35</v>
      </c>
    </row>
    <row r="331" ht="18.75" customHeight="1" spans="1:23">
      <c r="A331" s="13">
        <v>326</v>
      </c>
      <c r="B331" s="23"/>
      <c r="C331" s="21" t="s">
        <v>1044</v>
      </c>
      <c r="D331" s="21" t="s">
        <v>37</v>
      </c>
      <c r="E331" s="27" t="s">
        <v>1045</v>
      </c>
      <c r="F331" s="22" t="s">
        <v>1046</v>
      </c>
      <c r="G331" s="28" t="s">
        <v>40</v>
      </c>
      <c r="H331" s="19">
        <v>4575</v>
      </c>
      <c r="I331" s="49"/>
      <c r="J331" s="19">
        <f>H331*0.16</f>
        <v>732</v>
      </c>
      <c r="K331" s="42"/>
      <c r="L331" s="42"/>
      <c r="M331" s="40">
        <f>J331+K331+L331</f>
        <v>732</v>
      </c>
      <c r="N331" s="42"/>
      <c r="O331" s="42"/>
      <c r="P331" s="42"/>
      <c r="Q331" s="40"/>
      <c r="R331" s="40"/>
      <c r="S331" s="75">
        <v>1</v>
      </c>
      <c r="T331" s="19">
        <f>M331+Q331</f>
        <v>732</v>
      </c>
      <c r="U331" s="58">
        <v>44105</v>
      </c>
      <c r="V331" s="59">
        <v>45139</v>
      </c>
      <c r="W331" s="60">
        <f>DATEDIF(U331,V331,"M")+1</f>
        <v>35</v>
      </c>
    </row>
    <row r="332" ht="18.75" customHeight="1" spans="1:23">
      <c r="A332" s="13">
        <v>327</v>
      </c>
      <c r="B332" s="23"/>
      <c r="C332" s="21" t="s">
        <v>1047</v>
      </c>
      <c r="D332" s="21" t="s">
        <v>37</v>
      </c>
      <c r="E332" s="27" t="s">
        <v>1048</v>
      </c>
      <c r="F332" s="22" t="s">
        <v>1049</v>
      </c>
      <c r="G332" s="28" t="s">
        <v>40</v>
      </c>
      <c r="H332" s="25">
        <v>4575</v>
      </c>
      <c r="I332" s="49"/>
      <c r="J332" s="19">
        <f>H332*0.16</f>
        <v>732</v>
      </c>
      <c r="K332" s="42"/>
      <c r="L332" s="42"/>
      <c r="M332" s="40">
        <f>J332+K332+L332</f>
        <v>732</v>
      </c>
      <c r="N332" s="42"/>
      <c r="O332" s="42"/>
      <c r="P332" s="42"/>
      <c r="Q332" s="40"/>
      <c r="R332" s="40"/>
      <c r="S332" s="75">
        <v>1</v>
      </c>
      <c r="T332" s="19">
        <f>M332+Q332</f>
        <v>732</v>
      </c>
      <c r="U332" s="58">
        <v>44287</v>
      </c>
      <c r="V332" s="59">
        <v>45139</v>
      </c>
      <c r="W332" s="60">
        <f>DATEDIF(U332,V332,"M")+1</f>
        <v>29</v>
      </c>
    </row>
    <row r="333" ht="18.75" customHeight="1" spans="1:23">
      <c r="A333" s="13">
        <v>328</v>
      </c>
      <c r="B333" s="23"/>
      <c r="C333" s="21" t="s">
        <v>1050</v>
      </c>
      <c r="D333" s="21" t="s">
        <v>31</v>
      </c>
      <c r="E333" s="27" t="s">
        <v>1051</v>
      </c>
      <c r="F333" s="22" t="s">
        <v>1052</v>
      </c>
      <c r="G333" s="28" t="s">
        <v>40</v>
      </c>
      <c r="H333" s="25">
        <v>4727</v>
      </c>
      <c r="I333" s="49"/>
      <c r="J333" s="19">
        <f>H333*0.16</f>
        <v>756.32</v>
      </c>
      <c r="K333" s="42"/>
      <c r="L333" s="42"/>
      <c r="M333" s="40">
        <f>J333+K333+L333</f>
        <v>756.32</v>
      </c>
      <c r="N333" s="42"/>
      <c r="O333" s="42"/>
      <c r="P333" s="42"/>
      <c r="Q333" s="40"/>
      <c r="R333" s="40"/>
      <c r="S333" s="75">
        <v>1</v>
      </c>
      <c r="T333" s="19">
        <f>M333+Q333</f>
        <v>756.32</v>
      </c>
      <c r="U333" s="58">
        <v>44621</v>
      </c>
      <c r="V333" s="59">
        <v>45139</v>
      </c>
      <c r="W333" s="60">
        <f>DATEDIF(U333,V333,"M")+1</f>
        <v>18</v>
      </c>
    </row>
    <row r="334" ht="18.75" customHeight="1" spans="1:23">
      <c r="A334" s="13">
        <v>329</v>
      </c>
      <c r="B334" s="23"/>
      <c r="C334" s="21" t="s">
        <v>1053</v>
      </c>
      <c r="D334" s="21" t="s">
        <v>31</v>
      </c>
      <c r="E334" s="27" t="s">
        <v>1054</v>
      </c>
      <c r="F334" s="22" t="s">
        <v>1055</v>
      </c>
      <c r="G334" s="28" t="s">
        <v>40</v>
      </c>
      <c r="H334" s="29">
        <v>4575</v>
      </c>
      <c r="I334" s="49"/>
      <c r="J334" s="19">
        <f>H334*0.16</f>
        <v>732</v>
      </c>
      <c r="K334" s="42"/>
      <c r="L334" s="42"/>
      <c r="M334" s="40">
        <f>J334+K334+L334</f>
        <v>732</v>
      </c>
      <c r="N334" s="42"/>
      <c r="O334" s="42"/>
      <c r="P334" s="42"/>
      <c r="Q334" s="40"/>
      <c r="R334" s="40"/>
      <c r="S334" s="75">
        <v>1</v>
      </c>
      <c r="T334" s="19">
        <f>M334+Q334</f>
        <v>732</v>
      </c>
      <c r="U334" s="58">
        <v>44621</v>
      </c>
      <c r="V334" s="59">
        <v>45139</v>
      </c>
      <c r="W334" s="60">
        <f>DATEDIF(U334,V334,"M")+1</f>
        <v>18</v>
      </c>
    </row>
    <row r="335" ht="18.75" customHeight="1" spans="1:23">
      <c r="A335" s="13">
        <v>330</v>
      </c>
      <c r="B335" s="23"/>
      <c r="C335" s="21" t="s">
        <v>1056</v>
      </c>
      <c r="D335" s="21" t="s">
        <v>31</v>
      </c>
      <c r="E335" s="27" t="s">
        <v>1057</v>
      </c>
      <c r="F335" s="22" t="s">
        <v>1058</v>
      </c>
      <c r="G335" s="28" t="s">
        <v>40</v>
      </c>
      <c r="H335" s="29">
        <v>4575</v>
      </c>
      <c r="I335" s="49"/>
      <c r="J335" s="19">
        <f>H335*0.16</f>
        <v>732</v>
      </c>
      <c r="K335" s="42"/>
      <c r="L335" s="42"/>
      <c r="M335" s="40">
        <f>J335+K335+L335</f>
        <v>732</v>
      </c>
      <c r="N335" s="42"/>
      <c r="O335" s="42"/>
      <c r="P335" s="42"/>
      <c r="Q335" s="40"/>
      <c r="R335" s="40"/>
      <c r="S335" s="75">
        <v>1</v>
      </c>
      <c r="T335" s="19">
        <f>M335+Q335</f>
        <v>732</v>
      </c>
      <c r="U335" s="58">
        <v>44652</v>
      </c>
      <c r="V335" s="59">
        <v>45139</v>
      </c>
      <c r="W335" s="60">
        <f>DATEDIF(U335,V335,"M")+1</f>
        <v>17</v>
      </c>
    </row>
    <row r="336" ht="18.75" customHeight="1" spans="1:23">
      <c r="A336" s="13">
        <v>331</v>
      </c>
      <c r="B336" s="23"/>
      <c r="C336" s="21" t="s">
        <v>1059</v>
      </c>
      <c r="D336" s="21" t="s">
        <v>31</v>
      </c>
      <c r="E336" s="27" t="s">
        <v>1060</v>
      </c>
      <c r="F336" s="22" t="s">
        <v>1061</v>
      </c>
      <c r="G336" s="28" t="s">
        <v>40</v>
      </c>
      <c r="H336" s="19">
        <v>4575</v>
      </c>
      <c r="I336" s="49"/>
      <c r="J336" s="19">
        <f>H336*0.16</f>
        <v>732</v>
      </c>
      <c r="K336" s="42"/>
      <c r="L336" s="42"/>
      <c r="M336" s="40">
        <f>J336+K336+L336</f>
        <v>732</v>
      </c>
      <c r="N336" s="42"/>
      <c r="O336" s="42"/>
      <c r="P336" s="42"/>
      <c r="Q336" s="40"/>
      <c r="R336" s="40"/>
      <c r="S336" s="75">
        <v>1</v>
      </c>
      <c r="T336" s="19">
        <f>M336+Q336</f>
        <v>732</v>
      </c>
      <c r="U336" s="58">
        <v>44986</v>
      </c>
      <c r="V336" s="59">
        <v>45139</v>
      </c>
      <c r="W336" s="60">
        <f>DATEDIF(U336,V336,"M")+1</f>
        <v>6</v>
      </c>
    </row>
    <row r="337" ht="18.75" customHeight="1" spans="1:23">
      <c r="A337" s="13">
        <v>332</v>
      </c>
      <c r="B337" s="23"/>
      <c r="C337" s="21" t="s">
        <v>1062</v>
      </c>
      <c r="D337" s="21" t="s">
        <v>31</v>
      </c>
      <c r="E337" s="27" t="s">
        <v>1063</v>
      </c>
      <c r="F337" s="22" t="s">
        <v>1064</v>
      </c>
      <c r="G337" s="28" t="s">
        <v>40</v>
      </c>
      <c r="H337" s="19">
        <v>4575</v>
      </c>
      <c r="I337" s="49"/>
      <c r="J337" s="19">
        <f>H337*0.16</f>
        <v>732</v>
      </c>
      <c r="K337" s="42"/>
      <c r="L337" s="42"/>
      <c r="M337" s="40">
        <f>J337+K337+L337</f>
        <v>732</v>
      </c>
      <c r="N337" s="42"/>
      <c r="O337" s="42"/>
      <c r="P337" s="42"/>
      <c r="Q337" s="40"/>
      <c r="R337" s="40"/>
      <c r="S337" s="75">
        <v>1</v>
      </c>
      <c r="T337" s="19">
        <f>M337+Q337</f>
        <v>732</v>
      </c>
      <c r="U337" s="58">
        <v>44986</v>
      </c>
      <c r="V337" s="59">
        <v>45139</v>
      </c>
      <c r="W337" s="60">
        <f>DATEDIF(U337,V337,"M")+1</f>
        <v>6</v>
      </c>
    </row>
    <row r="338" ht="18.75" customHeight="1" spans="1:23">
      <c r="A338" s="13">
        <v>333</v>
      </c>
      <c r="B338" s="23"/>
      <c r="C338" s="21" t="s">
        <v>1065</v>
      </c>
      <c r="D338" s="21" t="s">
        <v>37</v>
      </c>
      <c r="E338" s="27" t="s">
        <v>724</v>
      </c>
      <c r="F338" s="22" t="s">
        <v>1066</v>
      </c>
      <c r="G338" s="28" t="s">
        <v>40</v>
      </c>
      <c r="H338" s="19">
        <v>4575</v>
      </c>
      <c r="I338" s="49"/>
      <c r="J338" s="19">
        <f>H338*0.16</f>
        <v>732</v>
      </c>
      <c r="K338" s="42"/>
      <c r="L338" s="42"/>
      <c r="M338" s="40">
        <f>J338+K338+L338</f>
        <v>732</v>
      </c>
      <c r="N338" s="42"/>
      <c r="O338" s="42"/>
      <c r="P338" s="42"/>
      <c r="Q338" s="40"/>
      <c r="R338" s="40"/>
      <c r="S338" s="75">
        <v>1</v>
      </c>
      <c r="T338" s="19">
        <f>M338+Q338</f>
        <v>732</v>
      </c>
      <c r="U338" s="58">
        <v>45017</v>
      </c>
      <c r="V338" s="59">
        <v>45139</v>
      </c>
      <c r="W338" s="60">
        <f>DATEDIF(U338,V338,"M")+1</f>
        <v>5</v>
      </c>
    </row>
    <row r="339" ht="18.75" customHeight="1" spans="1:23">
      <c r="A339" s="13">
        <v>334</v>
      </c>
      <c r="B339" s="23"/>
      <c r="C339" s="21" t="s">
        <v>1067</v>
      </c>
      <c r="D339" s="21" t="s">
        <v>31</v>
      </c>
      <c r="E339" s="27" t="s">
        <v>1068</v>
      </c>
      <c r="F339" s="22" t="s">
        <v>1069</v>
      </c>
      <c r="G339" s="28" t="s">
        <v>40</v>
      </c>
      <c r="H339" s="25">
        <v>5000</v>
      </c>
      <c r="I339" s="49"/>
      <c r="J339" s="19">
        <f>H339*0.16</f>
        <v>800</v>
      </c>
      <c r="K339" s="42"/>
      <c r="L339" s="42"/>
      <c r="M339" s="40">
        <f>J339+K339+L339</f>
        <v>800</v>
      </c>
      <c r="N339" s="42"/>
      <c r="O339" s="42"/>
      <c r="P339" s="42"/>
      <c r="Q339" s="40"/>
      <c r="R339" s="40"/>
      <c r="S339" s="75">
        <v>1</v>
      </c>
      <c r="T339" s="19">
        <f>M339+Q339</f>
        <v>800</v>
      </c>
      <c r="U339" s="58">
        <v>45047</v>
      </c>
      <c r="V339" s="59">
        <v>45139</v>
      </c>
      <c r="W339" s="60">
        <f>DATEDIF(U339,V339,"M")+1</f>
        <v>4</v>
      </c>
    </row>
    <row r="340" ht="18.75" customHeight="1" spans="1:23">
      <c r="A340" s="13">
        <v>335</v>
      </c>
      <c r="B340" s="23"/>
      <c r="C340" s="21" t="s">
        <v>1070</v>
      </c>
      <c r="D340" s="21" t="s">
        <v>31</v>
      </c>
      <c r="E340" s="27" t="s">
        <v>1071</v>
      </c>
      <c r="F340" s="22" t="s">
        <v>1072</v>
      </c>
      <c r="G340" s="28" t="s">
        <v>40</v>
      </c>
      <c r="H340" s="19">
        <v>4575</v>
      </c>
      <c r="I340" s="49"/>
      <c r="J340" s="19">
        <f>H340*0.16</f>
        <v>732</v>
      </c>
      <c r="K340" s="42"/>
      <c r="L340" s="42"/>
      <c r="M340" s="40">
        <f>J340+K340+L340</f>
        <v>732</v>
      </c>
      <c r="N340" s="42"/>
      <c r="O340" s="42"/>
      <c r="P340" s="42"/>
      <c r="Q340" s="40"/>
      <c r="R340" s="40"/>
      <c r="S340" s="75">
        <v>1</v>
      </c>
      <c r="T340" s="19">
        <f>M340+Q340</f>
        <v>732</v>
      </c>
      <c r="U340" s="58">
        <v>45047</v>
      </c>
      <c r="V340" s="59">
        <v>45139</v>
      </c>
      <c r="W340" s="60">
        <f>DATEDIF(U340,V340,"M")+1</f>
        <v>4</v>
      </c>
    </row>
    <row r="341" ht="18.75" customHeight="1" spans="1:23">
      <c r="A341" s="13">
        <v>336</v>
      </c>
      <c r="B341" s="23"/>
      <c r="C341" s="21" t="s">
        <v>1073</v>
      </c>
      <c r="D341" s="21" t="s">
        <v>31</v>
      </c>
      <c r="E341" s="27" t="s">
        <v>1074</v>
      </c>
      <c r="F341" s="22" t="s">
        <v>1075</v>
      </c>
      <c r="G341" s="28" t="s">
        <v>40</v>
      </c>
      <c r="H341" s="19">
        <v>4575</v>
      </c>
      <c r="I341" s="49"/>
      <c r="J341" s="19">
        <f>H341*0.16</f>
        <v>732</v>
      </c>
      <c r="K341" s="42"/>
      <c r="L341" s="42"/>
      <c r="M341" s="40">
        <f>J341+K341+L341</f>
        <v>732</v>
      </c>
      <c r="N341" s="42"/>
      <c r="O341" s="42"/>
      <c r="P341" s="42"/>
      <c r="Q341" s="40"/>
      <c r="R341" s="40"/>
      <c r="S341" s="75">
        <v>1</v>
      </c>
      <c r="T341" s="19">
        <f>M341+Q341</f>
        <v>732</v>
      </c>
      <c r="U341" s="58">
        <v>45047</v>
      </c>
      <c r="V341" s="59">
        <v>45139</v>
      </c>
      <c r="W341" s="60">
        <f>DATEDIF(U341,V341,"M")+1</f>
        <v>4</v>
      </c>
    </row>
    <row r="342" ht="18.75" customHeight="1" spans="1:23">
      <c r="A342" s="13">
        <v>337</v>
      </c>
      <c r="B342" s="23"/>
      <c r="C342" s="21" t="s">
        <v>1076</v>
      </c>
      <c r="D342" s="21" t="s">
        <v>31</v>
      </c>
      <c r="E342" s="27" t="s">
        <v>1077</v>
      </c>
      <c r="F342" s="22" t="s">
        <v>1078</v>
      </c>
      <c r="G342" s="28" t="s">
        <v>40</v>
      </c>
      <c r="H342" s="25">
        <v>4575</v>
      </c>
      <c r="I342" s="49"/>
      <c r="J342" s="19">
        <f>H342*0.16</f>
        <v>732</v>
      </c>
      <c r="K342" s="42"/>
      <c r="L342" s="42"/>
      <c r="M342" s="40">
        <f>J342+K342+L342</f>
        <v>732</v>
      </c>
      <c r="N342" s="42"/>
      <c r="O342" s="42"/>
      <c r="P342" s="42"/>
      <c r="Q342" s="40"/>
      <c r="R342" s="40"/>
      <c r="S342" s="75">
        <v>1</v>
      </c>
      <c r="T342" s="19">
        <f>M342+Q342</f>
        <v>732</v>
      </c>
      <c r="U342" s="58">
        <v>45108</v>
      </c>
      <c r="V342" s="59">
        <v>45139</v>
      </c>
      <c r="W342" s="60">
        <f>DATEDIF(U342,V342,"M")+1</f>
        <v>2</v>
      </c>
    </row>
    <row r="343" ht="18.75" customHeight="1" spans="1:23">
      <c r="A343" s="13">
        <v>338</v>
      </c>
      <c r="B343" s="23"/>
      <c r="C343" s="21" t="s">
        <v>1079</v>
      </c>
      <c r="D343" s="21" t="s">
        <v>31</v>
      </c>
      <c r="E343" s="27" t="s">
        <v>1080</v>
      </c>
      <c r="F343" s="22" t="s">
        <v>1081</v>
      </c>
      <c r="G343" s="28" t="s">
        <v>40</v>
      </c>
      <c r="H343" s="25">
        <v>5000</v>
      </c>
      <c r="I343" s="49"/>
      <c r="J343" s="19">
        <f>H343*0.16</f>
        <v>800</v>
      </c>
      <c r="K343" s="42"/>
      <c r="L343" s="42"/>
      <c r="M343" s="40">
        <f>J343+K343+L343</f>
        <v>800</v>
      </c>
      <c r="N343" s="42"/>
      <c r="O343" s="42"/>
      <c r="P343" s="42"/>
      <c r="Q343" s="40"/>
      <c r="R343" s="40"/>
      <c r="S343" s="75">
        <v>1</v>
      </c>
      <c r="T343" s="19">
        <f>M343+Q343</f>
        <v>800</v>
      </c>
      <c r="U343" s="58">
        <v>45108</v>
      </c>
      <c r="V343" s="59">
        <v>45139</v>
      </c>
      <c r="W343" s="60">
        <f>DATEDIF(U343,V343,"M")+1</f>
        <v>2</v>
      </c>
    </row>
    <row r="344" ht="18.75" customHeight="1" spans="1:23">
      <c r="A344" s="13">
        <v>339</v>
      </c>
      <c r="B344" s="20" t="s">
        <v>1082</v>
      </c>
      <c r="C344" s="21" t="s">
        <v>1083</v>
      </c>
      <c r="D344" s="21" t="s">
        <v>31</v>
      </c>
      <c r="E344" s="27" t="s">
        <v>1084</v>
      </c>
      <c r="F344" s="22" t="s">
        <v>1085</v>
      </c>
      <c r="G344" s="28" t="s">
        <v>40</v>
      </c>
      <c r="H344" s="25">
        <v>4575</v>
      </c>
      <c r="I344" s="49"/>
      <c r="J344" s="19">
        <f>H344*0.16</f>
        <v>732</v>
      </c>
      <c r="K344" s="42"/>
      <c r="L344" s="42"/>
      <c r="M344" s="40">
        <f>J344+K344+L344</f>
        <v>732</v>
      </c>
      <c r="N344" s="42"/>
      <c r="O344" s="42"/>
      <c r="P344" s="42"/>
      <c r="Q344" s="40"/>
      <c r="R344" s="40"/>
      <c r="S344" s="57">
        <v>1</v>
      </c>
      <c r="T344" s="19">
        <f>M344+Q344</f>
        <v>732</v>
      </c>
      <c r="U344" s="58">
        <v>44501</v>
      </c>
      <c r="V344" s="59">
        <v>45139</v>
      </c>
      <c r="W344" s="60">
        <f>DATEDIF(U344,V344,"M")+1</f>
        <v>22</v>
      </c>
    </row>
    <row r="345" ht="18.75" customHeight="1" spans="1:23">
      <c r="A345" s="13">
        <v>340</v>
      </c>
      <c r="B345" s="33"/>
      <c r="C345" s="21" t="s">
        <v>1086</v>
      </c>
      <c r="D345" s="21" t="s">
        <v>37</v>
      </c>
      <c r="E345" s="27" t="s">
        <v>1087</v>
      </c>
      <c r="F345" s="22" t="s">
        <v>1088</v>
      </c>
      <c r="G345" s="28" t="s">
        <v>40</v>
      </c>
      <c r="H345" s="25">
        <v>4575</v>
      </c>
      <c r="I345" s="49"/>
      <c r="J345" s="19">
        <f>H345*0.16</f>
        <v>732</v>
      </c>
      <c r="K345" s="42"/>
      <c r="L345" s="42"/>
      <c r="M345" s="40">
        <f>J345+K345+L345</f>
        <v>732</v>
      </c>
      <c r="N345" s="42"/>
      <c r="O345" s="42"/>
      <c r="P345" s="42"/>
      <c r="Q345" s="40"/>
      <c r="R345" s="40"/>
      <c r="S345" s="57">
        <v>1</v>
      </c>
      <c r="T345" s="19">
        <f>M345+Q345</f>
        <v>732</v>
      </c>
      <c r="U345" s="58">
        <v>44501</v>
      </c>
      <c r="V345" s="59">
        <v>45139</v>
      </c>
      <c r="W345" s="60">
        <f>DATEDIF(U345,V345,"M")+1</f>
        <v>22</v>
      </c>
    </row>
    <row r="346" ht="18.75" customHeight="1" spans="1:23">
      <c r="A346" s="13">
        <v>341</v>
      </c>
      <c r="B346" s="20" t="s">
        <v>1089</v>
      </c>
      <c r="C346" s="21" t="s">
        <v>1090</v>
      </c>
      <c r="D346" s="21" t="s">
        <v>37</v>
      </c>
      <c r="E346" s="27" t="s">
        <v>1091</v>
      </c>
      <c r="F346" s="22" t="s">
        <v>1092</v>
      </c>
      <c r="G346" s="28" t="s">
        <v>40</v>
      </c>
      <c r="H346" s="19">
        <v>4575</v>
      </c>
      <c r="I346" s="49"/>
      <c r="J346" s="19">
        <f>H346*0.16</f>
        <v>732</v>
      </c>
      <c r="K346" s="42"/>
      <c r="L346" s="42"/>
      <c r="M346" s="40">
        <f>J346+K346+L346</f>
        <v>732</v>
      </c>
      <c r="N346" s="42"/>
      <c r="O346" s="42"/>
      <c r="P346" s="42"/>
      <c r="Q346" s="40"/>
      <c r="R346" s="40"/>
      <c r="S346" s="57">
        <v>1</v>
      </c>
      <c r="T346" s="19">
        <f>M346+Q346</f>
        <v>732</v>
      </c>
      <c r="U346" s="58">
        <v>44317</v>
      </c>
      <c r="V346" s="59">
        <v>45139</v>
      </c>
      <c r="W346" s="60">
        <f>DATEDIF(U346,V346,"M")+1</f>
        <v>28</v>
      </c>
    </row>
    <row r="347" ht="18.75" customHeight="1" spans="1:23">
      <c r="A347" s="13">
        <v>342</v>
      </c>
      <c r="B347" s="23"/>
      <c r="C347" s="21" t="s">
        <v>1093</v>
      </c>
      <c r="D347" s="21" t="s">
        <v>37</v>
      </c>
      <c r="E347" s="27" t="s">
        <v>1094</v>
      </c>
      <c r="F347" s="22" t="s">
        <v>1095</v>
      </c>
      <c r="G347" s="28" t="s">
        <v>40</v>
      </c>
      <c r="H347" s="46">
        <v>4703</v>
      </c>
      <c r="I347" s="49"/>
      <c r="J347" s="19">
        <f>H347*0.16</f>
        <v>752.48</v>
      </c>
      <c r="K347" s="42"/>
      <c r="L347" s="42"/>
      <c r="M347" s="40">
        <f>J347+K347+L347</f>
        <v>752.48</v>
      </c>
      <c r="N347" s="42"/>
      <c r="O347" s="42"/>
      <c r="P347" s="42"/>
      <c r="Q347" s="40"/>
      <c r="R347" s="40"/>
      <c r="S347" s="57">
        <v>1</v>
      </c>
      <c r="T347" s="19">
        <f>M347+Q347</f>
        <v>752.48</v>
      </c>
      <c r="U347" s="58">
        <v>44287</v>
      </c>
      <c r="V347" s="59">
        <v>45139</v>
      </c>
      <c r="W347" s="60">
        <f>DATEDIF(U347,V347,"M")+1</f>
        <v>29</v>
      </c>
    </row>
    <row r="348" ht="18.75" customHeight="1" spans="1:23">
      <c r="A348" s="13">
        <v>343</v>
      </c>
      <c r="B348" s="23"/>
      <c r="C348" s="21" t="s">
        <v>1096</v>
      </c>
      <c r="D348" s="21" t="s">
        <v>31</v>
      </c>
      <c r="E348" s="27" t="s">
        <v>1097</v>
      </c>
      <c r="F348" s="22" t="s">
        <v>1098</v>
      </c>
      <c r="G348" s="28" t="s">
        <v>40</v>
      </c>
      <c r="H348" s="46">
        <v>6850</v>
      </c>
      <c r="I348" s="49"/>
      <c r="J348" s="19">
        <f>H348*0.16</f>
        <v>1096</v>
      </c>
      <c r="K348" s="42"/>
      <c r="L348" s="42"/>
      <c r="M348" s="40">
        <f>J348+K348+L348</f>
        <v>1096</v>
      </c>
      <c r="N348" s="42"/>
      <c r="O348" s="42"/>
      <c r="P348" s="42"/>
      <c r="Q348" s="40"/>
      <c r="R348" s="40"/>
      <c r="S348" s="57">
        <v>1</v>
      </c>
      <c r="T348" s="19">
        <f>M348+Q348</f>
        <v>1096</v>
      </c>
      <c r="U348" s="58">
        <v>44470</v>
      </c>
      <c r="V348" s="59">
        <v>45139</v>
      </c>
      <c r="W348" s="60">
        <f>DATEDIF(U348,V348,"M")+1</f>
        <v>23</v>
      </c>
    </row>
    <row r="349" ht="18.75" customHeight="1" spans="1:23">
      <c r="A349" s="13">
        <v>344</v>
      </c>
      <c r="B349" s="23"/>
      <c r="C349" s="21" t="s">
        <v>1099</v>
      </c>
      <c r="D349" s="21" t="s">
        <v>37</v>
      </c>
      <c r="E349" s="27" t="s">
        <v>1100</v>
      </c>
      <c r="F349" s="22" t="s">
        <v>1101</v>
      </c>
      <c r="G349" s="28" t="s">
        <v>40</v>
      </c>
      <c r="H349" s="29">
        <v>4575</v>
      </c>
      <c r="I349" s="49"/>
      <c r="J349" s="19">
        <f>H349*0.16</f>
        <v>732</v>
      </c>
      <c r="K349" s="42"/>
      <c r="L349" s="42"/>
      <c r="M349" s="40">
        <f>J349+K349+L349</f>
        <v>732</v>
      </c>
      <c r="N349" s="42"/>
      <c r="O349" s="42"/>
      <c r="P349" s="42"/>
      <c r="Q349" s="40"/>
      <c r="R349" s="40"/>
      <c r="S349" s="57">
        <v>1</v>
      </c>
      <c r="T349" s="19">
        <f>M349+Q349</f>
        <v>732</v>
      </c>
      <c r="U349" s="58">
        <v>44470</v>
      </c>
      <c r="V349" s="59">
        <v>45139</v>
      </c>
      <c r="W349" s="60">
        <f>DATEDIF(U349,V349,"M")+1</f>
        <v>23</v>
      </c>
    </row>
    <row r="350" ht="18.75" customHeight="1" spans="1:23">
      <c r="A350" s="13">
        <v>345</v>
      </c>
      <c r="B350" s="23"/>
      <c r="C350" s="21" t="s">
        <v>1102</v>
      </c>
      <c r="D350" s="21" t="s">
        <v>31</v>
      </c>
      <c r="E350" s="27" t="s">
        <v>1103</v>
      </c>
      <c r="F350" s="22" t="s">
        <v>1104</v>
      </c>
      <c r="G350" s="28" t="s">
        <v>40</v>
      </c>
      <c r="H350" s="46">
        <v>4960</v>
      </c>
      <c r="I350" s="49"/>
      <c r="J350" s="19">
        <f>H350*0.16</f>
        <v>793.6</v>
      </c>
      <c r="K350" s="42"/>
      <c r="L350" s="42"/>
      <c r="M350" s="40">
        <f>J350+K350+L350</f>
        <v>793.6</v>
      </c>
      <c r="N350" s="42"/>
      <c r="O350" s="42"/>
      <c r="P350" s="42"/>
      <c r="Q350" s="40"/>
      <c r="R350" s="40"/>
      <c r="S350" s="57">
        <v>1</v>
      </c>
      <c r="T350" s="19">
        <f>M350+Q350</f>
        <v>793.6</v>
      </c>
      <c r="U350" s="58">
        <v>44470</v>
      </c>
      <c r="V350" s="59">
        <v>45139</v>
      </c>
      <c r="W350" s="60">
        <f>DATEDIF(U350,V350,"M")+1</f>
        <v>23</v>
      </c>
    </row>
    <row r="351" ht="18.75" customHeight="1" spans="1:23">
      <c r="A351" s="13">
        <v>346</v>
      </c>
      <c r="B351" s="23"/>
      <c r="C351" s="21" t="s">
        <v>1105</v>
      </c>
      <c r="D351" s="21" t="s">
        <v>31</v>
      </c>
      <c r="E351" s="27" t="s">
        <v>1106</v>
      </c>
      <c r="F351" s="22" t="s">
        <v>1107</v>
      </c>
      <c r="G351" s="28" t="s">
        <v>40</v>
      </c>
      <c r="H351" s="46">
        <v>4575</v>
      </c>
      <c r="I351" s="49"/>
      <c r="J351" s="19">
        <f>H351*0.16</f>
        <v>732</v>
      </c>
      <c r="K351" s="42"/>
      <c r="L351" s="42"/>
      <c r="M351" s="40">
        <f>J351+K351+L351</f>
        <v>732</v>
      </c>
      <c r="N351" s="42"/>
      <c r="O351" s="42"/>
      <c r="P351" s="42"/>
      <c r="Q351" s="40"/>
      <c r="R351" s="40"/>
      <c r="S351" s="57">
        <v>1</v>
      </c>
      <c r="T351" s="19">
        <f>M351+Q351</f>
        <v>732</v>
      </c>
      <c r="U351" s="58">
        <v>44470</v>
      </c>
      <c r="V351" s="59">
        <v>45139</v>
      </c>
      <c r="W351" s="60">
        <f>DATEDIF(U351,V351,"M")+1</f>
        <v>23</v>
      </c>
    </row>
    <row r="352" ht="18.75" customHeight="1" spans="1:23">
      <c r="A352" s="13">
        <v>347</v>
      </c>
      <c r="B352" s="23"/>
      <c r="C352" s="21" t="s">
        <v>1108</v>
      </c>
      <c r="D352" s="21" t="s">
        <v>31</v>
      </c>
      <c r="E352" s="27" t="s">
        <v>1109</v>
      </c>
      <c r="F352" s="22" t="s">
        <v>1110</v>
      </c>
      <c r="G352" s="28" t="s">
        <v>40</v>
      </c>
      <c r="H352" s="46">
        <v>5557</v>
      </c>
      <c r="I352" s="49"/>
      <c r="J352" s="19">
        <f>H352*0.16</f>
        <v>889.12</v>
      </c>
      <c r="K352" s="42"/>
      <c r="L352" s="42"/>
      <c r="M352" s="40">
        <f>J352+K352+L352</f>
        <v>889.12</v>
      </c>
      <c r="N352" s="42"/>
      <c r="O352" s="42"/>
      <c r="P352" s="42"/>
      <c r="Q352" s="40"/>
      <c r="R352" s="40"/>
      <c r="S352" s="57">
        <v>1</v>
      </c>
      <c r="T352" s="19">
        <f>M352+Q352</f>
        <v>889.12</v>
      </c>
      <c r="U352" s="58">
        <v>44470</v>
      </c>
      <c r="V352" s="59">
        <v>45139</v>
      </c>
      <c r="W352" s="60">
        <f>DATEDIF(U352,V352,"M")+1</f>
        <v>23</v>
      </c>
    </row>
    <row r="353" ht="18.75" customHeight="1" spans="1:23">
      <c r="A353" s="13">
        <v>348</v>
      </c>
      <c r="B353" s="23"/>
      <c r="C353" s="21" t="s">
        <v>1111</v>
      </c>
      <c r="D353" s="21" t="s">
        <v>31</v>
      </c>
      <c r="E353" s="27" t="s">
        <v>1112</v>
      </c>
      <c r="F353" s="22" t="s">
        <v>1113</v>
      </c>
      <c r="G353" s="28" t="s">
        <v>40</v>
      </c>
      <c r="H353" s="46">
        <v>5609</v>
      </c>
      <c r="I353" s="49"/>
      <c r="J353" s="19">
        <f>H353*0.16</f>
        <v>897.44</v>
      </c>
      <c r="K353" s="42"/>
      <c r="L353" s="42"/>
      <c r="M353" s="40">
        <f>J353+K353+L353</f>
        <v>897.44</v>
      </c>
      <c r="N353" s="42"/>
      <c r="O353" s="42"/>
      <c r="P353" s="42"/>
      <c r="Q353" s="40"/>
      <c r="R353" s="40"/>
      <c r="S353" s="57">
        <v>1</v>
      </c>
      <c r="T353" s="19">
        <f>M353+Q353</f>
        <v>897.44</v>
      </c>
      <c r="U353" s="58">
        <v>44470</v>
      </c>
      <c r="V353" s="59">
        <v>45139</v>
      </c>
      <c r="W353" s="60">
        <f>DATEDIF(U353,V353,"M")+1</f>
        <v>23</v>
      </c>
    </row>
    <row r="354" ht="18.75" customHeight="1" spans="1:23">
      <c r="A354" s="13">
        <v>349</v>
      </c>
      <c r="B354" s="23"/>
      <c r="C354" s="21" t="s">
        <v>1114</v>
      </c>
      <c r="D354" s="21" t="s">
        <v>31</v>
      </c>
      <c r="E354" s="27" t="s">
        <v>1115</v>
      </c>
      <c r="F354" s="22" t="s">
        <v>1116</v>
      </c>
      <c r="G354" s="28" t="s">
        <v>40</v>
      </c>
      <c r="H354" s="46">
        <v>6050</v>
      </c>
      <c r="I354" s="49"/>
      <c r="J354" s="19">
        <f>H354*0.16</f>
        <v>968</v>
      </c>
      <c r="K354" s="42"/>
      <c r="L354" s="42"/>
      <c r="M354" s="40">
        <f>J354+K354+L354</f>
        <v>968</v>
      </c>
      <c r="N354" s="42"/>
      <c r="O354" s="42"/>
      <c r="P354" s="42"/>
      <c r="Q354" s="40"/>
      <c r="R354" s="40"/>
      <c r="S354" s="57">
        <v>1</v>
      </c>
      <c r="T354" s="19">
        <f>M354+Q354</f>
        <v>968</v>
      </c>
      <c r="U354" s="58">
        <v>44470</v>
      </c>
      <c r="V354" s="59">
        <v>45139</v>
      </c>
      <c r="W354" s="60">
        <f>DATEDIF(U354,V354,"M")+1</f>
        <v>23</v>
      </c>
    </row>
    <row r="355" ht="18.75" customHeight="1" spans="1:23">
      <c r="A355" s="13">
        <v>350</v>
      </c>
      <c r="B355" s="23"/>
      <c r="C355" s="21" t="s">
        <v>1117</v>
      </c>
      <c r="D355" s="21" t="s">
        <v>37</v>
      </c>
      <c r="E355" s="71" t="s">
        <v>1118</v>
      </c>
      <c r="F355" s="22" t="s">
        <v>1119</v>
      </c>
      <c r="G355" s="28" t="s">
        <v>40</v>
      </c>
      <c r="H355" s="46">
        <v>4575</v>
      </c>
      <c r="I355" s="49"/>
      <c r="J355" s="19">
        <f>H355*0.16</f>
        <v>732</v>
      </c>
      <c r="K355" s="42"/>
      <c r="L355" s="42"/>
      <c r="M355" s="40">
        <f>J355+K355+L355</f>
        <v>732</v>
      </c>
      <c r="N355" s="42"/>
      <c r="O355" s="42"/>
      <c r="P355" s="42"/>
      <c r="Q355" s="40"/>
      <c r="R355" s="40"/>
      <c r="S355" s="57">
        <v>1</v>
      </c>
      <c r="T355" s="19">
        <f>M355+Q355</f>
        <v>732</v>
      </c>
      <c r="U355" s="58">
        <v>44652</v>
      </c>
      <c r="V355" s="59">
        <v>45139</v>
      </c>
      <c r="W355" s="60">
        <f>DATEDIF(U355,V355,"M")+1</f>
        <v>17</v>
      </c>
    </row>
    <row r="356" ht="18.75" customHeight="1" spans="1:23">
      <c r="A356" s="13">
        <v>351</v>
      </c>
      <c r="B356" s="23"/>
      <c r="C356" s="21" t="s">
        <v>1120</v>
      </c>
      <c r="D356" s="21" t="s">
        <v>31</v>
      </c>
      <c r="E356" s="71" t="s">
        <v>1121</v>
      </c>
      <c r="F356" s="22" t="s">
        <v>1122</v>
      </c>
      <c r="G356" s="28" t="s">
        <v>40</v>
      </c>
      <c r="H356" s="46">
        <v>4649</v>
      </c>
      <c r="I356" s="49"/>
      <c r="J356" s="19">
        <f>H356*0.16</f>
        <v>743.84</v>
      </c>
      <c r="K356" s="42"/>
      <c r="L356" s="42"/>
      <c r="M356" s="40">
        <f>J356+K356+L356</f>
        <v>743.84</v>
      </c>
      <c r="N356" s="42"/>
      <c r="O356" s="42"/>
      <c r="P356" s="42"/>
      <c r="Q356" s="40"/>
      <c r="R356" s="40"/>
      <c r="S356" s="57">
        <v>1</v>
      </c>
      <c r="T356" s="19">
        <f>M356+Q356</f>
        <v>743.84</v>
      </c>
      <c r="U356" s="58">
        <v>44774</v>
      </c>
      <c r="V356" s="59">
        <v>45139</v>
      </c>
      <c r="W356" s="60">
        <f>DATEDIF(U356,V356,"M")+1</f>
        <v>13</v>
      </c>
    </row>
    <row r="357" ht="18.75" customHeight="1" spans="1:23">
      <c r="A357" s="13">
        <v>352</v>
      </c>
      <c r="B357" s="23"/>
      <c r="C357" s="14" t="s">
        <v>1123</v>
      </c>
      <c r="D357" s="14" t="s">
        <v>31</v>
      </c>
      <c r="E357" s="71" t="s">
        <v>1124</v>
      </c>
      <c r="F357" s="22" t="s">
        <v>1125</v>
      </c>
      <c r="G357" s="28" t="s">
        <v>40</v>
      </c>
      <c r="H357" s="46">
        <v>4575</v>
      </c>
      <c r="I357" s="49"/>
      <c r="J357" s="19">
        <f>H357*0.16</f>
        <v>732</v>
      </c>
      <c r="K357" s="42"/>
      <c r="L357" s="42"/>
      <c r="M357" s="40">
        <f>J357+K357+L357</f>
        <v>732</v>
      </c>
      <c r="N357" s="42"/>
      <c r="O357" s="42"/>
      <c r="P357" s="42"/>
      <c r="Q357" s="40"/>
      <c r="R357" s="40"/>
      <c r="S357" s="57">
        <v>1</v>
      </c>
      <c r="T357" s="19">
        <f>M357+Q357</f>
        <v>732</v>
      </c>
      <c r="U357" s="58">
        <v>44986</v>
      </c>
      <c r="V357" s="59">
        <v>45139</v>
      </c>
      <c r="W357" s="60">
        <f>DATEDIF(U357,V357,"M")+1</f>
        <v>6</v>
      </c>
    </row>
    <row r="358" ht="18.75" customHeight="1" spans="1:23">
      <c r="A358" s="13">
        <v>353</v>
      </c>
      <c r="B358" s="23"/>
      <c r="C358" s="21" t="s">
        <v>1126</v>
      </c>
      <c r="D358" s="15" t="s">
        <v>31</v>
      </c>
      <c r="E358" s="71" t="s">
        <v>1127</v>
      </c>
      <c r="F358" s="22" t="s">
        <v>1128</v>
      </c>
      <c r="G358" s="28" t="s">
        <v>40</v>
      </c>
      <c r="H358" s="46">
        <v>4575</v>
      </c>
      <c r="I358" s="49"/>
      <c r="J358" s="19">
        <f>H358*0.16</f>
        <v>732</v>
      </c>
      <c r="K358" s="42"/>
      <c r="L358" s="42"/>
      <c r="M358" s="40">
        <f>J358+K358+L358</f>
        <v>732</v>
      </c>
      <c r="N358" s="42"/>
      <c r="O358" s="42"/>
      <c r="P358" s="42"/>
      <c r="Q358" s="40"/>
      <c r="R358" s="40"/>
      <c r="S358" s="57">
        <v>1</v>
      </c>
      <c r="T358" s="19">
        <f>M358+Q358</f>
        <v>732</v>
      </c>
      <c r="U358" s="58">
        <v>44470</v>
      </c>
      <c r="V358" s="59">
        <v>45139</v>
      </c>
      <c r="W358" s="60">
        <f>DATEDIF(U358,V358,"M")+1-6</f>
        <v>17</v>
      </c>
    </row>
    <row r="359" ht="18.75" customHeight="1" spans="1:23">
      <c r="A359" s="13">
        <v>354</v>
      </c>
      <c r="B359" s="23"/>
      <c r="C359" s="21" t="s">
        <v>1129</v>
      </c>
      <c r="D359" s="15" t="s">
        <v>31</v>
      </c>
      <c r="E359" s="71" t="s">
        <v>1130</v>
      </c>
      <c r="F359" s="22" t="s">
        <v>1131</v>
      </c>
      <c r="G359" s="28" t="s">
        <v>40</v>
      </c>
      <c r="H359" s="46">
        <v>4575</v>
      </c>
      <c r="I359" s="49"/>
      <c r="J359" s="19">
        <f>H359*0.16</f>
        <v>732</v>
      </c>
      <c r="K359" s="42"/>
      <c r="L359" s="42"/>
      <c r="M359" s="40">
        <f>J359+K359+L359</f>
        <v>732</v>
      </c>
      <c r="N359" s="42"/>
      <c r="O359" s="42"/>
      <c r="P359" s="42"/>
      <c r="Q359" s="40"/>
      <c r="R359" s="40"/>
      <c r="S359" s="57">
        <v>1</v>
      </c>
      <c r="T359" s="19">
        <f>M359+Q359</f>
        <v>732</v>
      </c>
      <c r="U359" s="58">
        <v>44470</v>
      </c>
      <c r="V359" s="59">
        <v>45139</v>
      </c>
      <c r="W359" s="60">
        <f t="shared" ref="W359:W363" si="56">DATEDIF(U359,V359,"M")+1-4</f>
        <v>19</v>
      </c>
    </row>
    <row r="360" ht="18.75" customHeight="1" spans="1:23">
      <c r="A360" s="13">
        <v>355</v>
      </c>
      <c r="B360" s="23"/>
      <c r="C360" s="21" t="s">
        <v>1132</v>
      </c>
      <c r="D360" s="15" t="s">
        <v>31</v>
      </c>
      <c r="E360" s="71" t="s">
        <v>1133</v>
      </c>
      <c r="F360" s="22" t="s">
        <v>1134</v>
      </c>
      <c r="G360" s="28" t="s">
        <v>40</v>
      </c>
      <c r="H360" s="46">
        <v>4575</v>
      </c>
      <c r="I360" s="49"/>
      <c r="J360" s="19">
        <f>H360*0.16</f>
        <v>732</v>
      </c>
      <c r="K360" s="42"/>
      <c r="L360" s="42"/>
      <c r="M360" s="40">
        <f>J360+K360+L360</f>
        <v>732</v>
      </c>
      <c r="N360" s="42"/>
      <c r="O360" s="42"/>
      <c r="P360" s="42"/>
      <c r="Q360" s="40"/>
      <c r="R360" s="40"/>
      <c r="S360" s="57">
        <v>1</v>
      </c>
      <c r="T360" s="19">
        <f>M360+Q360</f>
        <v>732</v>
      </c>
      <c r="U360" s="58">
        <v>44470</v>
      </c>
      <c r="V360" s="59">
        <v>45139</v>
      </c>
      <c r="W360" s="60">
        <f>DATEDIF(U360,V360,"M")+1-4</f>
        <v>19</v>
      </c>
    </row>
    <row r="361" ht="18.75" customHeight="1" spans="1:23">
      <c r="A361" s="13">
        <v>356</v>
      </c>
      <c r="B361" s="23"/>
      <c r="C361" s="21" t="s">
        <v>1135</v>
      </c>
      <c r="D361" s="15" t="s">
        <v>31</v>
      </c>
      <c r="E361" s="71" t="s">
        <v>1136</v>
      </c>
      <c r="F361" s="22" t="s">
        <v>1137</v>
      </c>
      <c r="G361" s="28" t="s">
        <v>40</v>
      </c>
      <c r="H361" s="46">
        <v>4575</v>
      </c>
      <c r="I361" s="49"/>
      <c r="J361" s="19">
        <f>H361*0.16</f>
        <v>732</v>
      </c>
      <c r="K361" s="42"/>
      <c r="L361" s="42"/>
      <c r="M361" s="40">
        <f>J361+K361+L361</f>
        <v>732</v>
      </c>
      <c r="N361" s="42"/>
      <c r="O361" s="42"/>
      <c r="P361" s="42"/>
      <c r="Q361" s="40"/>
      <c r="R361" s="40"/>
      <c r="S361" s="57">
        <v>1</v>
      </c>
      <c r="T361" s="19">
        <f>M361+Q361</f>
        <v>732</v>
      </c>
      <c r="U361" s="58">
        <v>44470</v>
      </c>
      <c r="V361" s="59">
        <v>45139</v>
      </c>
      <c r="W361" s="60">
        <f>DATEDIF(U361,V361,"M")+1-4</f>
        <v>19</v>
      </c>
    </row>
    <row r="362" ht="18.75" customHeight="1" spans="1:23">
      <c r="A362" s="13">
        <v>357</v>
      </c>
      <c r="B362" s="23"/>
      <c r="C362" s="21" t="s">
        <v>1138</v>
      </c>
      <c r="D362" s="15" t="s">
        <v>31</v>
      </c>
      <c r="E362" s="71" t="s">
        <v>1139</v>
      </c>
      <c r="F362" s="22" t="s">
        <v>1140</v>
      </c>
      <c r="G362" s="28" t="s">
        <v>40</v>
      </c>
      <c r="H362" s="46">
        <v>4575</v>
      </c>
      <c r="I362" s="49"/>
      <c r="J362" s="19">
        <f>H362*0.16</f>
        <v>732</v>
      </c>
      <c r="K362" s="42"/>
      <c r="L362" s="42"/>
      <c r="M362" s="40">
        <f>J362+K362+L362</f>
        <v>732</v>
      </c>
      <c r="N362" s="42"/>
      <c r="O362" s="42"/>
      <c r="P362" s="42"/>
      <c r="Q362" s="40"/>
      <c r="R362" s="40"/>
      <c r="S362" s="57">
        <v>1</v>
      </c>
      <c r="T362" s="19">
        <f>M362+Q362</f>
        <v>732</v>
      </c>
      <c r="U362" s="58">
        <v>44470</v>
      </c>
      <c r="V362" s="59">
        <v>45139</v>
      </c>
      <c r="W362" s="60">
        <f>DATEDIF(U362,V362,"M")+1-4</f>
        <v>19</v>
      </c>
    </row>
    <row r="363" ht="18.75" customHeight="1" spans="1:23">
      <c r="A363" s="13">
        <v>358</v>
      </c>
      <c r="B363" s="23"/>
      <c r="C363" s="21" t="s">
        <v>1141</v>
      </c>
      <c r="D363" s="15" t="s">
        <v>31</v>
      </c>
      <c r="E363" s="71" t="s">
        <v>1142</v>
      </c>
      <c r="F363" s="22" t="s">
        <v>1143</v>
      </c>
      <c r="G363" s="28" t="s">
        <v>40</v>
      </c>
      <c r="H363" s="46">
        <v>4575</v>
      </c>
      <c r="I363" s="49"/>
      <c r="J363" s="19">
        <f>H363*0.16</f>
        <v>732</v>
      </c>
      <c r="K363" s="42"/>
      <c r="L363" s="42"/>
      <c r="M363" s="40">
        <f>J363+K363+L363</f>
        <v>732</v>
      </c>
      <c r="N363" s="42"/>
      <c r="O363" s="42"/>
      <c r="P363" s="42"/>
      <c r="Q363" s="40"/>
      <c r="R363" s="40"/>
      <c r="S363" s="57">
        <v>1</v>
      </c>
      <c r="T363" s="19">
        <f>M363+Q363</f>
        <v>732</v>
      </c>
      <c r="U363" s="58">
        <v>44470</v>
      </c>
      <c r="V363" s="59">
        <v>45139</v>
      </c>
      <c r="W363" s="60">
        <f>DATEDIF(U363,V363,"M")+1-4</f>
        <v>19</v>
      </c>
    </row>
    <row r="364" ht="18.75" customHeight="1" spans="1:23">
      <c r="A364" s="13">
        <v>359</v>
      </c>
      <c r="B364" s="23"/>
      <c r="C364" s="21" t="s">
        <v>1144</v>
      </c>
      <c r="D364" s="21" t="s">
        <v>31</v>
      </c>
      <c r="E364" s="71" t="s">
        <v>1145</v>
      </c>
      <c r="F364" s="22" t="s">
        <v>1146</v>
      </c>
      <c r="G364" s="28" t="s">
        <v>40</v>
      </c>
      <c r="H364" s="46">
        <v>4575</v>
      </c>
      <c r="I364" s="49"/>
      <c r="J364" s="19">
        <f>H364*0.16</f>
        <v>732</v>
      </c>
      <c r="K364" s="42"/>
      <c r="L364" s="42"/>
      <c r="M364" s="40">
        <f>J364+K364+L364</f>
        <v>732</v>
      </c>
      <c r="N364" s="42"/>
      <c r="O364" s="42"/>
      <c r="P364" s="42"/>
      <c r="Q364" s="40"/>
      <c r="R364" s="40"/>
      <c r="S364" s="57">
        <v>1</v>
      </c>
      <c r="T364" s="19">
        <f>M364+Q364</f>
        <v>732</v>
      </c>
      <c r="U364" s="58">
        <v>45047</v>
      </c>
      <c r="V364" s="59">
        <v>45139</v>
      </c>
      <c r="W364" s="60">
        <f>DATEDIF(U364,V364,"M")+1</f>
        <v>4</v>
      </c>
    </row>
    <row r="365" ht="18.75" customHeight="1" spans="1:23">
      <c r="A365" s="13">
        <v>360</v>
      </c>
      <c r="B365" s="21" t="s">
        <v>1147</v>
      </c>
      <c r="C365" s="21" t="s">
        <v>1148</v>
      </c>
      <c r="D365" s="24" t="s">
        <v>31</v>
      </c>
      <c r="E365" s="27" t="s">
        <v>1149</v>
      </c>
      <c r="F365" s="22" t="s">
        <v>1150</v>
      </c>
      <c r="G365" s="28" t="s">
        <v>40</v>
      </c>
      <c r="H365" s="19">
        <v>4575</v>
      </c>
      <c r="I365" s="49"/>
      <c r="J365" s="19">
        <f>H365*0.16</f>
        <v>732</v>
      </c>
      <c r="K365" s="49"/>
      <c r="L365" s="49"/>
      <c r="M365" s="40">
        <f>J365+K365+L365</f>
        <v>732</v>
      </c>
      <c r="N365" s="49"/>
      <c r="O365" s="49"/>
      <c r="P365" s="49"/>
      <c r="Q365" s="40"/>
      <c r="R365" s="40"/>
      <c r="S365" s="57">
        <v>1</v>
      </c>
      <c r="T365" s="19">
        <f>M365+Q365</f>
        <v>732</v>
      </c>
      <c r="U365" s="58">
        <v>44075</v>
      </c>
      <c r="V365" s="59">
        <v>45139</v>
      </c>
      <c r="W365" s="60">
        <f t="shared" ref="W365:W399" si="57">DATEDIF(U365,V365,"M")+1-1</f>
        <v>35</v>
      </c>
    </row>
    <row r="366" ht="18.75" customHeight="1" spans="1:23">
      <c r="A366" s="13">
        <v>361</v>
      </c>
      <c r="B366" s="21"/>
      <c r="C366" s="21" t="s">
        <v>1151</v>
      </c>
      <c r="D366" s="21" t="s">
        <v>31</v>
      </c>
      <c r="E366" s="27" t="s">
        <v>1152</v>
      </c>
      <c r="F366" s="22" t="s">
        <v>1153</v>
      </c>
      <c r="G366" s="28" t="s">
        <v>40</v>
      </c>
      <c r="H366" s="19">
        <v>4575</v>
      </c>
      <c r="I366" s="49"/>
      <c r="J366" s="19">
        <f>H366*0.16</f>
        <v>732</v>
      </c>
      <c r="K366" s="49"/>
      <c r="L366" s="49"/>
      <c r="M366" s="40">
        <f>J366+K366+L366</f>
        <v>732</v>
      </c>
      <c r="N366" s="49"/>
      <c r="O366" s="49"/>
      <c r="P366" s="49"/>
      <c r="Q366" s="40"/>
      <c r="R366" s="40"/>
      <c r="S366" s="57">
        <v>1</v>
      </c>
      <c r="T366" s="19">
        <f>M366+Q366</f>
        <v>732</v>
      </c>
      <c r="U366" s="58">
        <v>44105</v>
      </c>
      <c r="V366" s="59">
        <v>45139</v>
      </c>
      <c r="W366" s="60">
        <f>DATEDIF(U366,V366,"M")+1-1</f>
        <v>34</v>
      </c>
    </row>
    <row r="367" ht="18.75" customHeight="1" spans="1:23">
      <c r="A367" s="13">
        <v>362</v>
      </c>
      <c r="B367" s="21"/>
      <c r="C367" s="21" t="s">
        <v>1154</v>
      </c>
      <c r="D367" s="24" t="s">
        <v>31</v>
      </c>
      <c r="E367" s="27" t="s">
        <v>1155</v>
      </c>
      <c r="F367" s="22" t="s">
        <v>1156</v>
      </c>
      <c r="G367" s="28" t="s">
        <v>40</v>
      </c>
      <c r="H367" s="19">
        <v>4575</v>
      </c>
      <c r="I367" s="49"/>
      <c r="J367" s="19">
        <f>H367*0.16</f>
        <v>732</v>
      </c>
      <c r="K367" s="49"/>
      <c r="L367" s="49"/>
      <c r="M367" s="40">
        <f>J367+K367+L367</f>
        <v>732</v>
      </c>
      <c r="N367" s="49"/>
      <c r="O367" s="49"/>
      <c r="P367" s="49"/>
      <c r="Q367" s="40"/>
      <c r="R367" s="40"/>
      <c r="S367" s="57">
        <v>1</v>
      </c>
      <c r="T367" s="19">
        <f>M367+Q367</f>
        <v>732</v>
      </c>
      <c r="U367" s="58">
        <v>44105</v>
      </c>
      <c r="V367" s="59">
        <v>45139</v>
      </c>
      <c r="W367" s="60">
        <f>DATEDIF(U367,V367,"M")+1-1</f>
        <v>34</v>
      </c>
    </row>
    <row r="368" ht="18.75" customHeight="1" spans="1:23">
      <c r="A368" s="13">
        <v>363</v>
      </c>
      <c r="B368" s="21"/>
      <c r="C368" s="32" t="s">
        <v>1157</v>
      </c>
      <c r="D368" s="21" t="s">
        <v>37</v>
      </c>
      <c r="E368" s="27" t="s">
        <v>1158</v>
      </c>
      <c r="F368" s="22" t="s">
        <v>1159</v>
      </c>
      <c r="G368" s="28" t="s">
        <v>40</v>
      </c>
      <c r="H368" s="25">
        <v>4575</v>
      </c>
      <c r="I368" s="49"/>
      <c r="J368" s="19">
        <f>H368*0.16</f>
        <v>732</v>
      </c>
      <c r="K368" s="49"/>
      <c r="L368" s="49"/>
      <c r="M368" s="40">
        <f>J368+K368+L368</f>
        <v>732</v>
      </c>
      <c r="N368" s="49"/>
      <c r="O368" s="49"/>
      <c r="P368" s="49"/>
      <c r="Q368" s="40"/>
      <c r="R368" s="40"/>
      <c r="S368" s="57">
        <v>1</v>
      </c>
      <c r="T368" s="19">
        <f>M368+Q368</f>
        <v>732</v>
      </c>
      <c r="U368" s="58">
        <v>44105</v>
      </c>
      <c r="V368" s="59">
        <v>45139</v>
      </c>
      <c r="W368" s="60">
        <f>DATEDIF(U368,V368,"M")+1-1</f>
        <v>34</v>
      </c>
    </row>
    <row r="369" ht="18.75" customHeight="1" spans="1:23">
      <c r="A369" s="13">
        <v>364</v>
      </c>
      <c r="B369" s="21"/>
      <c r="C369" s="21" t="s">
        <v>1160</v>
      </c>
      <c r="D369" s="24" t="s">
        <v>37</v>
      </c>
      <c r="E369" s="27" t="s">
        <v>1161</v>
      </c>
      <c r="F369" s="22" t="s">
        <v>1162</v>
      </c>
      <c r="G369" s="28" t="s">
        <v>40</v>
      </c>
      <c r="H369" s="25">
        <v>4575</v>
      </c>
      <c r="I369" s="49"/>
      <c r="J369" s="19">
        <f>H369*0.16</f>
        <v>732</v>
      </c>
      <c r="K369" s="49"/>
      <c r="L369" s="49"/>
      <c r="M369" s="40">
        <f>J369+K369+L369</f>
        <v>732</v>
      </c>
      <c r="N369" s="49"/>
      <c r="O369" s="49"/>
      <c r="P369" s="49"/>
      <c r="Q369" s="40"/>
      <c r="R369" s="40"/>
      <c r="S369" s="57">
        <v>1</v>
      </c>
      <c r="T369" s="19">
        <f>M369+Q369</f>
        <v>732</v>
      </c>
      <c r="U369" s="58">
        <v>44136</v>
      </c>
      <c r="V369" s="59">
        <v>45139</v>
      </c>
      <c r="W369" s="60">
        <f>DATEDIF(U369,V369,"M")+1-1</f>
        <v>33</v>
      </c>
    </row>
    <row r="370" ht="18.75" customHeight="1" spans="1:23">
      <c r="A370" s="13">
        <v>365</v>
      </c>
      <c r="B370" s="21"/>
      <c r="C370" s="21" t="s">
        <v>1163</v>
      </c>
      <c r="D370" s="21" t="s">
        <v>31</v>
      </c>
      <c r="E370" s="27" t="s">
        <v>1164</v>
      </c>
      <c r="F370" s="22" t="s">
        <v>1165</v>
      </c>
      <c r="G370" s="28" t="s">
        <v>40</v>
      </c>
      <c r="H370" s="19">
        <v>4575</v>
      </c>
      <c r="I370" s="49"/>
      <c r="J370" s="19">
        <f>H370*0.16</f>
        <v>732</v>
      </c>
      <c r="K370" s="49"/>
      <c r="L370" s="49"/>
      <c r="M370" s="40">
        <f>J370+K370+L370</f>
        <v>732</v>
      </c>
      <c r="N370" s="49"/>
      <c r="O370" s="49"/>
      <c r="P370" s="49"/>
      <c r="Q370" s="40"/>
      <c r="R370" s="40"/>
      <c r="S370" s="57">
        <v>1</v>
      </c>
      <c r="T370" s="19">
        <f>M370+Q370</f>
        <v>732</v>
      </c>
      <c r="U370" s="58">
        <v>44136</v>
      </c>
      <c r="V370" s="59">
        <v>45139</v>
      </c>
      <c r="W370" s="60">
        <f>DATEDIF(U370,V370,"M")+1-1</f>
        <v>33</v>
      </c>
    </row>
    <row r="371" ht="18.75" customHeight="1" spans="1:23">
      <c r="A371" s="13">
        <v>366</v>
      </c>
      <c r="B371" s="21"/>
      <c r="C371" s="21" t="s">
        <v>1166</v>
      </c>
      <c r="D371" s="24" t="s">
        <v>31</v>
      </c>
      <c r="E371" s="27" t="s">
        <v>1167</v>
      </c>
      <c r="F371" s="22" t="s">
        <v>1168</v>
      </c>
      <c r="G371" s="28" t="s">
        <v>40</v>
      </c>
      <c r="H371" s="19">
        <v>4575</v>
      </c>
      <c r="I371" s="49"/>
      <c r="J371" s="19">
        <f>H371*0.16</f>
        <v>732</v>
      </c>
      <c r="K371" s="49"/>
      <c r="L371" s="49"/>
      <c r="M371" s="40">
        <f>J371+K371+L371</f>
        <v>732</v>
      </c>
      <c r="N371" s="49"/>
      <c r="O371" s="49"/>
      <c r="P371" s="49"/>
      <c r="Q371" s="40"/>
      <c r="R371" s="40"/>
      <c r="S371" s="57">
        <v>1</v>
      </c>
      <c r="T371" s="19">
        <f>M371+Q371</f>
        <v>732</v>
      </c>
      <c r="U371" s="58">
        <v>44136</v>
      </c>
      <c r="V371" s="59">
        <v>45139</v>
      </c>
      <c r="W371" s="60">
        <f>DATEDIF(U371,V371,"M")+1-1</f>
        <v>33</v>
      </c>
    </row>
    <row r="372" ht="18.75" customHeight="1" spans="1:23">
      <c r="A372" s="13">
        <v>367</v>
      </c>
      <c r="B372" s="21"/>
      <c r="C372" s="21" t="s">
        <v>1169</v>
      </c>
      <c r="D372" s="21" t="s">
        <v>37</v>
      </c>
      <c r="E372" s="27" t="s">
        <v>1170</v>
      </c>
      <c r="F372" s="22" t="s">
        <v>1171</v>
      </c>
      <c r="G372" s="28" t="s">
        <v>40</v>
      </c>
      <c r="H372" s="25">
        <v>4575</v>
      </c>
      <c r="I372" s="49"/>
      <c r="J372" s="19">
        <f>H372*0.16</f>
        <v>732</v>
      </c>
      <c r="K372" s="49"/>
      <c r="L372" s="49"/>
      <c r="M372" s="40">
        <f>J372+K372+L372</f>
        <v>732</v>
      </c>
      <c r="N372" s="49"/>
      <c r="O372" s="49"/>
      <c r="P372" s="49"/>
      <c r="Q372" s="40"/>
      <c r="R372" s="40"/>
      <c r="S372" s="57">
        <v>1</v>
      </c>
      <c r="T372" s="19">
        <f>M372+Q372</f>
        <v>732</v>
      </c>
      <c r="U372" s="58">
        <v>44197</v>
      </c>
      <c r="V372" s="59">
        <v>45139</v>
      </c>
      <c r="W372" s="60">
        <f>DATEDIF(U372,V372,"M")+1-1</f>
        <v>31</v>
      </c>
    </row>
    <row r="373" ht="18.75" customHeight="1" spans="1:23">
      <c r="A373" s="13">
        <v>368</v>
      </c>
      <c r="B373" s="21"/>
      <c r="C373" s="21" t="s">
        <v>1172</v>
      </c>
      <c r="D373" s="21" t="s">
        <v>31</v>
      </c>
      <c r="E373" s="27" t="s">
        <v>1173</v>
      </c>
      <c r="F373" s="22" t="s">
        <v>1174</v>
      </c>
      <c r="G373" s="28" t="s">
        <v>40</v>
      </c>
      <c r="H373" s="25">
        <v>4723</v>
      </c>
      <c r="I373" s="49"/>
      <c r="J373" s="19">
        <f>H373*0.16</f>
        <v>755.68</v>
      </c>
      <c r="K373" s="49"/>
      <c r="L373" s="49"/>
      <c r="M373" s="40">
        <f>J373+K373+L373</f>
        <v>755.68</v>
      </c>
      <c r="N373" s="49"/>
      <c r="O373" s="49"/>
      <c r="P373" s="49"/>
      <c r="Q373" s="40"/>
      <c r="R373" s="40"/>
      <c r="S373" s="57">
        <v>1</v>
      </c>
      <c r="T373" s="19">
        <f>M373+Q373</f>
        <v>755.68</v>
      </c>
      <c r="U373" s="58">
        <v>44256</v>
      </c>
      <c r="V373" s="59">
        <v>45139</v>
      </c>
      <c r="W373" s="60">
        <f>DATEDIF(U373,V373,"M")+1-1</f>
        <v>29</v>
      </c>
    </row>
    <row r="374" ht="18.75" customHeight="1" spans="1:23">
      <c r="A374" s="13">
        <v>369</v>
      </c>
      <c r="B374" s="21"/>
      <c r="C374" s="21" t="s">
        <v>1175</v>
      </c>
      <c r="D374" s="21" t="s">
        <v>31</v>
      </c>
      <c r="E374" s="27" t="s">
        <v>1176</v>
      </c>
      <c r="F374" s="22" t="s">
        <v>1177</v>
      </c>
      <c r="G374" s="28" t="s">
        <v>40</v>
      </c>
      <c r="H374" s="19">
        <v>4575</v>
      </c>
      <c r="I374" s="49"/>
      <c r="J374" s="19">
        <f>H374*0.16</f>
        <v>732</v>
      </c>
      <c r="K374" s="49"/>
      <c r="L374" s="49"/>
      <c r="M374" s="40">
        <f>J374+K374+L374</f>
        <v>732</v>
      </c>
      <c r="N374" s="49"/>
      <c r="O374" s="49"/>
      <c r="P374" s="49"/>
      <c r="Q374" s="40"/>
      <c r="R374" s="40"/>
      <c r="S374" s="57">
        <v>1</v>
      </c>
      <c r="T374" s="19">
        <f>M374+Q374</f>
        <v>732</v>
      </c>
      <c r="U374" s="58">
        <v>44256</v>
      </c>
      <c r="V374" s="59">
        <v>45139</v>
      </c>
      <c r="W374" s="60">
        <f>DATEDIF(U374,V374,"M")+1-1</f>
        <v>29</v>
      </c>
    </row>
    <row r="375" ht="18.75" customHeight="1" spans="1:23">
      <c r="A375" s="13">
        <v>370</v>
      </c>
      <c r="B375" s="21"/>
      <c r="C375" s="21" t="s">
        <v>1178</v>
      </c>
      <c r="D375" s="24" t="s">
        <v>31</v>
      </c>
      <c r="E375" s="27" t="s">
        <v>1179</v>
      </c>
      <c r="F375" s="22" t="s">
        <v>1180</v>
      </c>
      <c r="G375" s="28" t="s">
        <v>40</v>
      </c>
      <c r="H375" s="19">
        <v>4575</v>
      </c>
      <c r="I375" s="49"/>
      <c r="J375" s="19">
        <f>H375*0.16</f>
        <v>732</v>
      </c>
      <c r="K375" s="49"/>
      <c r="L375" s="49"/>
      <c r="M375" s="40">
        <f t="shared" ref="M375:M438" si="58">J375+K375+L375</f>
        <v>732</v>
      </c>
      <c r="N375" s="49"/>
      <c r="O375" s="49"/>
      <c r="P375" s="49"/>
      <c r="Q375" s="40"/>
      <c r="R375" s="40"/>
      <c r="S375" s="57">
        <v>1</v>
      </c>
      <c r="T375" s="19">
        <f>M375+Q375</f>
        <v>732</v>
      </c>
      <c r="U375" s="58">
        <v>44256</v>
      </c>
      <c r="V375" s="59">
        <v>45139</v>
      </c>
      <c r="W375" s="60">
        <f>DATEDIF(U375,V375,"M")+1-1</f>
        <v>29</v>
      </c>
    </row>
    <row r="376" ht="18.75" customHeight="1" spans="1:23">
      <c r="A376" s="13">
        <v>371</v>
      </c>
      <c r="B376" s="21"/>
      <c r="C376" s="21" t="s">
        <v>1181</v>
      </c>
      <c r="D376" s="21" t="s">
        <v>31</v>
      </c>
      <c r="E376" s="27" t="s">
        <v>1182</v>
      </c>
      <c r="F376" s="22" t="s">
        <v>1183</v>
      </c>
      <c r="G376" s="28" t="s">
        <v>40</v>
      </c>
      <c r="H376" s="19">
        <v>4575</v>
      </c>
      <c r="I376" s="49"/>
      <c r="J376" s="19">
        <f>H376*0.16</f>
        <v>732</v>
      </c>
      <c r="K376" s="49"/>
      <c r="L376" s="49"/>
      <c r="M376" s="40">
        <f>J376+K376+L376</f>
        <v>732</v>
      </c>
      <c r="N376" s="49"/>
      <c r="O376" s="49"/>
      <c r="P376" s="49"/>
      <c r="Q376" s="40"/>
      <c r="R376" s="40"/>
      <c r="S376" s="57">
        <v>1</v>
      </c>
      <c r="T376" s="19">
        <f>M376+Q376</f>
        <v>732</v>
      </c>
      <c r="U376" s="58">
        <v>44317</v>
      </c>
      <c r="V376" s="59">
        <v>45139</v>
      </c>
      <c r="W376" s="60">
        <f>DATEDIF(U376,V376,"M")+1-1</f>
        <v>27</v>
      </c>
    </row>
    <row r="377" ht="18.75" customHeight="1" spans="1:23">
      <c r="A377" s="13">
        <v>372</v>
      </c>
      <c r="B377" s="21"/>
      <c r="C377" s="21" t="s">
        <v>1184</v>
      </c>
      <c r="D377" s="21" t="s">
        <v>31</v>
      </c>
      <c r="E377" s="27" t="s">
        <v>1185</v>
      </c>
      <c r="F377" s="22" t="s">
        <v>1186</v>
      </c>
      <c r="G377" s="28" t="s">
        <v>40</v>
      </c>
      <c r="H377" s="19">
        <v>4575</v>
      </c>
      <c r="I377" s="49"/>
      <c r="J377" s="19">
        <f>H377*0.16</f>
        <v>732</v>
      </c>
      <c r="K377" s="49"/>
      <c r="L377" s="49"/>
      <c r="M377" s="40">
        <f>J377+K377+L377</f>
        <v>732</v>
      </c>
      <c r="N377" s="49"/>
      <c r="O377" s="49"/>
      <c r="P377" s="49"/>
      <c r="Q377" s="40"/>
      <c r="R377" s="40"/>
      <c r="S377" s="57">
        <v>1</v>
      </c>
      <c r="T377" s="19">
        <f>M377+Q377</f>
        <v>732</v>
      </c>
      <c r="U377" s="58">
        <v>44348</v>
      </c>
      <c r="V377" s="59">
        <v>45139</v>
      </c>
      <c r="W377" s="60">
        <f>DATEDIF(U377,V377,"M")+1-1</f>
        <v>26</v>
      </c>
    </row>
    <row r="378" ht="18.75" customHeight="1" spans="1:23">
      <c r="A378" s="13">
        <v>373</v>
      </c>
      <c r="B378" s="21"/>
      <c r="C378" s="21" t="s">
        <v>1187</v>
      </c>
      <c r="D378" s="21" t="s">
        <v>31</v>
      </c>
      <c r="E378" s="27" t="s">
        <v>1188</v>
      </c>
      <c r="F378" s="22" t="s">
        <v>1189</v>
      </c>
      <c r="G378" s="28" t="s">
        <v>40</v>
      </c>
      <c r="H378" s="19">
        <v>4575</v>
      </c>
      <c r="I378" s="49"/>
      <c r="J378" s="19">
        <f>H378*0.16</f>
        <v>732</v>
      </c>
      <c r="K378" s="49"/>
      <c r="L378" s="49"/>
      <c r="M378" s="40">
        <f>J378+K378+L378</f>
        <v>732</v>
      </c>
      <c r="N378" s="49"/>
      <c r="O378" s="49"/>
      <c r="P378" s="49"/>
      <c r="Q378" s="40"/>
      <c r="R378" s="40"/>
      <c r="S378" s="57">
        <v>1</v>
      </c>
      <c r="T378" s="19">
        <f>M378+Q378</f>
        <v>732</v>
      </c>
      <c r="U378" s="58">
        <v>44440</v>
      </c>
      <c r="V378" s="59">
        <v>45139</v>
      </c>
      <c r="W378" s="60">
        <f>DATEDIF(U378,V378,"M")+1-1</f>
        <v>23</v>
      </c>
    </row>
    <row r="379" ht="18.75" customHeight="1" spans="1:23">
      <c r="A379" s="13">
        <v>374</v>
      </c>
      <c r="B379" s="21"/>
      <c r="C379" s="21" t="s">
        <v>1190</v>
      </c>
      <c r="D379" s="21" t="s">
        <v>31</v>
      </c>
      <c r="E379" s="27" t="s">
        <v>1191</v>
      </c>
      <c r="F379" s="65" t="s">
        <v>1192</v>
      </c>
      <c r="G379" s="28" t="s">
        <v>40</v>
      </c>
      <c r="H379" s="19">
        <v>4575</v>
      </c>
      <c r="I379" s="49"/>
      <c r="J379" s="19">
        <f>H379*0.16</f>
        <v>732</v>
      </c>
      <c r="K379" s="49"/>
      <c r="L379" s="49"/>
      <c r="M379" s="40">
        <f>J379+K379+L379</f>
        <v>732</v>
      </c>
      <c r="N379" s="49"/>
      <c r="O379" s="49"/>
      <c r="P379" s="49"/>
      <c r="Q379" s="40"/>
      <c r="R379" s="40"/>
      <c r="S379" s="57">
        <v>1</v>
      </c>
      <c r="T379" s="19">
        <f>M379+Q379</f>
        <v>732</v>
      </c>
      <c r="U379" s="58">
        <v>44470</v>
      </c>
      <c r="V379" s="59">
        <v>45139</v>
      </c>
      <c r="W379" s="60">
        <f>DATEDIF(U379,V379,"M")+1-1</f>
        <v>22</v>
      </c>
    </row>
    <row r="380" ht="18.75" customHeight="1" spans="1:23">
      <c r="A380" s="13">
        <v>375</v>
      </c>
      <c r="B380" s="21"/>
      <c r="C380" s="21" t="s">
        <v>1193</v>
      </c>
      <c r="D380" s="24" t="s">
        <v>31</v>
      </c>
      <c r="E380" s="27" t="s">
        <v>1194</v>
      </c>
      <c r="F380" s="22" t="s">
        <v>1195</v>
      </c>
      <c r="G380" s="28" t="s">
        <v>40</v>
      </c>
      <c r="H380" s="19">
        <v>4575</v>
      </c>
      <c r="I380" s="49"/>
      <c r="J380" s="19">
        <f>H380*0.16</f>
        <v>732</v>
      </c>
      <c r="K380" s="49"/>
      <c r="L380" s="49"/>
      <c r="M380" s="40">
        <f>J380+K380+L380</f>
        <v>732</v>
      </c>
      <c r="N380" s="49"/>
      <c r="O380" s="49"/>
      <c r="P380" s="49"/>
      <c r="Q380" s="40"/>
      <c r="R380" s="40"/>
      <c r="S380" s="57">
        <v>1</v>
      </c>
      <c r="T380" s="19">
        <f>M380+Q380</f>
        <v>732</v>
      </c>
      <c r="U380" s="58">
        <v>44470</v>
      </c>
      <c r="V380" s="59">
        <v>45139</v>
      </c>
      <c r="W380" s="60">
        <f>DATEDIF(U380,V380,"M")+1-1</f>
        <v>22</v>
      </c>
    </row>
    <row r="381" ht="18.75" customHeight="1" spans="1:23">
      <c r="A381" s="13">
        <v>376</v>
      </c>
      <c r="B381" s="21"/>
      <c r="C381" s="21" t="s">
        <v>1196</v>
      </c>
      <c r="D381" s="24" t="s">
        <v>31</v>
      </c>
      <c r="E381" s="27" t="s">
        <v>1197</v>
      </c>
      <c r="F381" s="22" t="s">
        <v>1198</v>
      </c>
      <c r="G381" s="28" t="s">
        <v>40</v>
      </c>
      <c r="H381" s="46">
        <v>4575</v>
      </c>
      <c r="I381" s="49"/>
      <c r="J381" s="19">
        <f>H381*0.16</f>
        <v>732</v>
      </c>
      <c r="K381" s="49"/>
      <c r="L381" s="49"/>
      <c r="M381" s="40">
        <f>J381+K381+L381</f>
        <v>732</v>
      </c>
      <c r="N381" s="49"/>
      <c r="O381" s="49"/>
      <c r="P381" s="49"/>
      <c r="Q381" s="40"/>
      <c r="R381" s="40"/>
      <c r="S381" s="57">
        <v>1</v>
      </c>
      <c r="T381" s="19">
        <f>M381+Q381</f>
        <v>732</v>
      </c>
      <c r="U381" s="58">
        <v>44562</v>
      </c>
      <c r="V381" s="59">
        <v>45139</v>
      </c>
      <c r="W381" s="60">
        <f>DATEDIF(U381,V381,"M")+1-1</f>
        <v>19</v>
      </c>
    </row>
    <row r="382" ht="18.75" customHeight="1" spans="1:23">
      <c r="A382" s="13">
        <v>377</v>
      </c>
      <c r="B382" s="21"/>
      <c r="C382" s="21" t="s">
        <v>1199</v>
      </c>
      <c r="D382" s="24" t="s">
        <v>31</v>
      </c>
      <c r="E382" s="27" t="s">
        <v>1200</v>
      </c>
      <c r="F382" s="22" t="s">
        <v>1201</v>
      </c>
      <c r="G382" s="28" t="s">
        <v>40</v>
      </c>
      <c r="H382" s="19">
        <v>4575</v>
      </c>
      <c r="I382" s="49"/>
      <c r="J382" s="19">
        <f>H382*0.16</f>
        <v>732</v>
      </c>
      <c r="K382" s="49"/>
      <c r="L382" s="49"/>
      <c r="M382" s="40">
        <f>J382+K382+L382</f>
        <v>732</v>
      </c>
      <c r="N382" s="49"/>
      <c r="O382" s="49"/>
      <c r="P382" s="49"/>
      <c r="Q382" s="40"/>
      <c r="R382" s="40"/>
      <c r="S382" s="57">
        <v>1</v>
      </c>
      <c r="T382" s="19">
        <f>M382+Q382</f>
        <v>732</v>
      </c>
      <c r="U382" s="58">
        <v>44652</v>
      </c>
      <c r="V382" s="59">
        <v>45139</v>
      </c>
      <c r="W382" s="60">
        <f>DATEDIF(U382,V382,"M")+1-1</f>
        <v>16</v>
      </c>
    </row>
    <row r="383" ht="18.75" customHeight="1" spans="1:23">
      <c r="A383" s="13">
        <v>378</v>
      </c>
      <c r="B383" s="21"/>
      <c r="C383" s="21" t="s">
        <v>1202</v>
      </c>
      <c r="D383" s="21" t="s">
        <v>37</v>
      </c>
      <c r="E383" s="27" t="s">
        <v>1203</v>
      </c>
      <c r="F383" s="22" t="s">
        <v>1204</v>
      </c>
      <c r="G383" s="28" t="s">
        <v>40</v>
      </c>
      <c r="H383" s="19">
        <v>4575</v>
      </c>
      <c r="I383" s="49"/>
      <c r="J383" s="19">
        <f>H383*0.16</f>
        <v>732</v>
      </c>
      <c r="K383" s="49"/>
      <c r="L383" s="49"/>
      <c r="M383" s="40">
        <f>J383+K383+L383</f>
        <v>732</v>
      </c>
      <c r="N383" s="49"/>
      <c r="O383" s="49"/>
      <c r="P383" s="49"/>
      <c r="Q383" s="40"/>
      <c r="R383" s="40"/>
      <c r="S383" s="57">
        <v>1</v>
      </c>
      <c r="T383" s="19">
        <f>M383+Q383</f>
        <v>732</v>
      </c>
      <c r="U383" s="58">
        <v>44652</v>
      </c>
      <c r="V383" s="59">
        <v>45139</v>
      </c>
      <c r="W383" s="60">
        <f>DATEDIF(U383,V383,"M")+1-1</f>
        <v>16</v>
      </c>
    </row>
    <row r="384" ht="18.75" customHeight="1" spans="1:23">
      <c r="A384" s="13">
        <v>379</v>
      </c>
      <c r="B384" s="21"/>
      <c r="C384" s="21" t="s">
        <v>1205</v>
      </c>
      <c r="D384" s="24" t="s">
        <v>31</v>
      </c>
      <c r="E384" s="27" t="s">
        <v>1206</v>
      </c>
      <c r="F384" s="22" t="s">
        <v>1207</v>
      </c>
      <c r="G384" s="28" t="s">
        <v>40</v>
      </c>
      <c r="H384" s="19">
        <v>4575</v>
      </c>
      <c r="I384" s="49"/>
      <c r="J384" s="19">
        <f>H384*0.16</f>
        <v>732</v>
      </c>
      <c r="K384" s="49"/>
      <c r="L384" s="49"/>
      <c r="M384" s="40">
        <f>J384+K384+L384</f>
        <v>732</v>
      </c>
      <c r="N384" s="49"/>
      <c r="O384" s="49"/>
      <c r="P384" s="49"/>
      <c r="Q384" s="40"/>
      <c r="R384" s="40"/>
      <c r="S384" s="57">
        <v>1</v>
      </c>
      <c r="T384" s="19">
        <f>M384+Q384</f>
        <v>732</v>
      </c>
      <c r="U384" s="58">
        <v>44652</v>
      </c>
      <c r="V384" s="59">
        <v>45139</v>
      </c>
      <c r="W384" s="60">
        <f>DATEDIF(U384,V384,"M")+1-1</f>
        <v>16</v>
      </c>
    </row>
    <row r="385" ht="18.75" customHeight="1" spans="1:23">
      <c r="A385" s="13">
        <v>380</v>
      </c>
      <c r="B385" s="21"/>
      <c r="C385" s="21" t="s">
        <v>1208</v>
      </c>
      <c r="D385" s="24" t="s">
        <v>31</v>
      </c>
      <c r="E385" s="27" t="s">
        <v>1209</v>
      </c>
      <c r="F385" s="22" t="s">
        <v>1210</v>
      </c>
      <c r="G385" s="28" t="s">
        <v>40</v>
      </c>
      <c r="H385" s="19">
        <v>4575</v>
      </c>
      <c r="I385" s="49"/>
      <c r="J385" s="19">
        <f>H385*0.16</f>
        <v>732</v>
      </c>
      <c r="K385" s="49"/>
      <c r="L385" s="49"/>
      <c r="M385" s="40">
        <f>J385+K385+L385</f>
        <v>732</v>
      </c>
      <c r="N385" s="49"/>
      <c r="O385" s="49"/>
      <c r="P385" s="49"/>
      <c r="Q385" s="40"/>
      <c r="R385" s="40"/>
      <c r="S385" s="57">
        <v>1</v>
      </c>
      <c r="T385" s="19">
        <f>M385+Q385</f>
        <v>732</v>
      </c>
      <c r="U385" s="58">
        <v>44652</v>
      </c>
      <c r="V385" s="59">
        <v>45139</v>
      </c>
      <c r="W385" s="60">
        <f>DATEDIF(U385,V385,"M")+1-1</f>
        <v>16</v>
      </c>
    </row>
    <row r="386" ht="18.75" customHeight="1" spans="1:23">
      <c r="A386" s="13">
        <v>381</v>
      </c>
      <c r="B386" s="21"/>
      <c r="C386" s="21" t="s">
        <v>1211</v>
      </c>
      <c r="D386" s="24" t="s">
        <v>31</v>
      </c>
      <c r="E386" s="27" t="s">
        <v>1212</v>
      </c>
      <c r="F386" s="22" t="s">
        <v>1213</v>
      </c>
      <c r="G386" s="28" t="s">
        <v>40</v>
      </c>
      <c r="H386" s="19">
        <v>4575</v>
      </c>
      <c r="I386" s="49"/>
      <c r="J386" s="19">
        <f>H386*0.16</f>
        <v>732</v>
      </c>
      <c r="K386" s="49"/>
      <c r="L386" s="49"/>
      <c r="M386" s="40">
        <f>J386+K386+L386</f>
        <v>732</v>
      </c>
      <c r="N386" s="49"/>
      <c r="O386" s="49"/>
      <c r="P386" s="49"/>
      <c r="Q386" s="40"/>
      <c r="R386" s="40"/>
      <c r="S386" s="57">
        <v>1</v>
      </c>
      <c r="T386" s="19">
        <f>M386+Q386</f>
        <v>732</v>
      </c>
      <c r="U386" s="58">
        <v>44652</v>
      </c>
      <c r="V386" s="59">
        <v>45139</v>
      </c>
      <c r="W386" s="60">
        <f>DATEDIF(U386,V386,"M")+1-1</f>
        <v>16</v>
      </c>
    </row>
    <row r="387" ht="18.75" customHeight="1" spans="1:23">
      <c r="A387" s="13">
        <v>382</v>
      </c>
      <c r="B387" s="21"/>
      <c r="C387" s="21" t="s">
        <v>1214</v>
      </c>
      <c r="D387" s="24" t="s">
        <v>31</v>
      </c>
      <c r="E387" s="27" t="s">
        <v>1215</v>
      </c>
      <c r="F387" s="22" t="s">
        <v>1216</v>
      </c>
      <c r="G387" s="28" t="s">
        <v>40</v>
      </c>
      <c r="H387" s="19">
        <v>4575</v>
      </c>
      <c r="I387" s="49"/>
      <c r="J387" s="19">
        <f>H387*0.16</f>
        <v>732</v>
      </c>
      <c r="K387" s="49"/>
      <c r="L387" s="49"/>
      <c r="M387" s="40">
        <f>J387+K387+L387</f>
        <v>732</v>
      </c>
      <c r="N387" s="49"/>
      <c r="O387" s="49"/>
      <c r="P387" s="49"/>
      <c r="Q387" s="40"/>
      <c r="R387" s="40"/>
      <c r="S387" s="57">
        <v>1</v>
      </c>
      <c r="T387" s="19">
        <f>M387+Q387</f>
        <v>732</v>
      </c>
      <c r="U387" s="58">
        <v>44652</v>
      </c>
      <c r="V387" s="59">
        <v>45139</v>
      </c>
      <c r="W387" s="60">
        <f>DATEDIF(U387,V387,"M")+1-1</f>
        <v>16</v>
      </c>
    </row>
    <row r="388" ht="18.75" customHeight="1" spans="1:23">
      <c r="A388" s="13">
        <v>383</v>
      </c>
      <c r="B388" s="21"/>
      <c r="C388" s="21" t="s">
        <v>1217</v>
      </c>
      <c r="D388" s="24" t="s">
        <v>31</v>
      </c>
      <c r="E388" s="27" t="s">
        <v>1218</v>
      </c>
      <c r="F388" s="22" t="s">
        <v>1219</v>
      </c>
      <c r="G388" s="28" t="s">
        <v>40</v>
      </c>
      <c r="H388" s="46">
        <v>4772</v>
      </c>
      <c r="I388" s="49"/>
      <c r="J388" s="19">
        <f>H388*0.16</f>
        <v>763.52</v>
      </c>
      <c r="K388" s="49"/>
      <c r="L388" s="49"/>
      <c r="M388" s="40">
        <f>J388+K388+L388</f>
        <v>763.52</v>
      </c>
      <c r="N388" s="49"/>
      <c r="O388" s="49"/>
      <c r="P388" s="49"/>
      <c r="Q388" s="40"/>
      <c r="R388" s="40"/>
      <c r="S388" s="57">
        <v>1</v>
      </c>
      <c r="T388" s="19">
        <f>M388+Q388</f>
        <v>763.52</v>
      </c>
      <c r="U388" s="58">
        <v>44652</v>
      </c>
      <c r="V388" s="59">
        <v>45139</v>
      </c>
      <c r="W388" s="60">
        <f>DATEDIF(U388,V388,"M")+1-1</f>
        <v>16</v>
      </c>
    </row>
    <row r="389" ht="18.75" customHeight="1" spans="1:23">
      <c r="A389" s="13">
        <v>384</v>
      </c>
      <c r="B389" s="21"/>
      <c r="C389" s="21" t="s">
        <v>1220</v>
      </c>
      <c r="D389" s="24" t="s">
        <v>31</v>
      </c>
      <c r="E389" s="27" t="s">
        <v>1221</v>
      </c>
      <c r="F389" s="22" t="s">
        <v>1222</v>
      </c>
      <c r="G389" s="28" t="s">
        <v>40</v>
      </c>
      <c r="H389" s="19">
        <v>4575</v>
      </c>
      <c r="I389" s="49"/>
      <c r="J389" s="19">
        <f>H389*0.16</f>
        <v>732</v>
      </c>
      <c r="K389" s="49"/>
      <c r="L389" s="49"/>
      <c r="M389" s="40">
        <f>J389+K389+L389</f>
        <v>732</v>
      </c>
      <c r="N389" s="49"/>
      <c r="O389" s="49"/>
      <c r="P389" s="49"/>
      <c r="Q389" s="40"/>
      <c r="R389" s="40"/>
      <c r="S389" s="57">
        <v>1</v>
      </c>
      <c r="T389" s="19">
        <f>M389+Q389</f>
        <v>732</v>
      </c>
      <c r="U389" s="58">
        <v>44652</v>
      </c>
      <c r="V389" s="59">
        <v>45139</v>
      </c>
      <c r="W389" s="60">
        <f>DATEDIF(U389,V389,"M")+1-1</f>
        <v>16</v>
      </c>
    </row>
    <row r="390" ht="18.75" customHeight="1" spans="1:23">
      <c r="A390" s="13">
        <v>385</v>
      </c>
      <c r="B390" s="21"/>
      <c r="C390" s="21" t="s">
        <v>1223</v>
      </c>
      <c r="D390" s="24" t="s">
        <v>31</v>
      </c>
      <c r="E390" s="27" t="s">
        <v>1224</v>
      </c>
      <c r="F390" s="22" t="s">
        <v>1225</v>
      </c>
      <c r="G390" s="28" t="s">
        <v>40</v>
      </c>
      <c r="H390" s="19">
        <v>4575</v>
      </c>
      <c r="I390" s="49"/>
      <c r="J390" s="19">
        <f t="shared" ref="J390:J453" si="59">H390*0.16</f>
        <v>732</v>
      </c>
      <c r="K390" s="49"/>
      <c r="L390" s="49"/>
      <c r="M390" s="40">
        <f>J390+K390+L390</f>
        <v>732</v>
      </c>
      <c r="N390" s="49"/>
      <c r="O390" s="49"/>
      <c r="P390" s="49"/>
      <c r="Q390" s="40"/>
      <c r="R390" s="40"/>
      <c r="S390" s="57">
        <v>1</v>
      </c>
      <c r="T390" s="19">
        <f t="shared" ref="T390:T453" si="60">M390+Q390</f>
        <v>732</v>
      </c>
      <c r="U390" s="58">
        <v>44682</v>
      </c>
      <c r="V390" s="59">
        <v>45139</v>
      </c>
      <c r="W390" s="60">
        <f>DATEDIF(U390,V390,"M")+1-1</f>
        <v>15</v>
      </c>
    </row>
    <row r="391" ht="18.75" customHeight="1" spans="1:23">
      <c r="A391" s="13">
        <v>386</v>
      </c>
      <c r="B391" s="21"/>
      <c r="C391" s="21" t="s">
        <v>1226</v>
      </c>
      <c r="D391" s="24" t="s">
        <v>31</v>
      </c>
      <c r="E391" s="27" t="s">
        <v>1227</v>
      </c>
      <c r="F391" s="22" t="s">
        <v>1228</v>
      </c>
      <c r="G391" s="28" t="s">
        <v>40</v>
      </c>
      <c r="H391" s="19">
        <v>4575</v>
      </c>
      <c r="I391" s="49"/>
      <c r="J391" s="19">
        <f>H391*0.16</f>
        <v>732</v>
      </c>
      <c r="K391" s="49"/>
      <c r="L391" s="49"/>
      <c r="M391" s="40">
        <f>J391+K391+L391</f>
        <v>732</v>
      </c>
      <c r="N391" s="49"/>
      <c r="O391" s="49"/>
      <c r="P391" s="49"/>
      <c r="Q391" s="40"/>
      <c r="R391" s="40"/>
      <c r="S391" s="57">
        <v>1</v>
      </c>
      <c r="T391" s="19">
        <f>M391+Q391</f>
        <v>732</v>
      </c>
      <c r="U391" s="58">
        <v>44682</v>
      </c>
      <c r="V391" s="59">
        <v>45139</v>
      </c>
      <c r="W391" s="60">
        <f>DATEDIF(U391,V391,"M")+1-1</f>
        <v>15</v>
      </c>
    </row>
    <row r="392" ht="18.75" customHeight="1" spans="1:23">
      <c r="A392" s="13">
        <v>387</v>
      </c>
      <c r="B392" s="21"/>
      <c r="C392" s="21" t="s">
        <v>1229</v>
      </c>
      <c r="D392" s="24" t="s">
        <v>31</v>
      </c>
      <c r="E392" s="27" t="s">
        <v>1230</v>
      </c>
      <c r="F392" s="22" t="s">
        <v>1231</v>
      </c>
      <c r="G392" s="28" t="s">
        <v>40</v>
      </c>
      <c r="H392" s="19">
        <v>4575</v>
      </c>
      <c r="I392" s="49"/>
      <c r="J392" s="19">
        <f>H392*0.16</f>
        <v>732</v>
      </c>
      <c r="K392" s="49"/>
      <c r="L392" s="49"/>
      <c r="M392" s="40">
        <f>J392+K392+L392</f>
        <v>732</v>
      </c>
      <c r="N392" s="49"/>
      <c r="O392" s="49"/>
      <c r="P392" s="49"/>
      <c r="Q392" s="40"/>
      <c r="R392" s="40"/>
      <c r="S392" s="57">
        <v>1</v>
      </c>
      <c r="T392" s="19">
        <f>M392+Q392</f>
        <v>732</v>
      </c>
      <c r="U392" s="58">
        <v>44743</v>
      </c>
      <c r="V392" s="59">
        <v>45139</v>
      </c>
      <c r="W392" s="60">
        <f>DATEDIF(U392,V392,"M")+1-1</f>
        <v>13</v>
      </c>
    </row>
    <row r="393" ht="18.75" customHeight="1" spans="1:23">
      <c r="A393" s="13">
        <v>388</v>
      </c>
      <c r="B393" s="21"/>
      <c r="C393" s="21" t="s">
        <v>1232</v>
      </c>
      <c r="D393" s="24" t="s">
        <v>37</v>
      </c>
      <c r="E393" s="27" t="s">
        <v>1233</v>
      </c>
      <c r="F393" s="22" t="s">
        <v>1234</v>
      </c>
      <c r="G393" s="28" t="s">
        <v>40</v>
      </c>
      <c r="H393" s="25">
        <v>4575</v>
      </c>
      <c r="I393" s="49"/>
      <c r="J393" s="19">
        <f>H393*0.16</f>
        <v>732</v>
      </c>
      <c r="K393" s="49"/>
      <c r="L393" s="49"/>
      <c r="M393" s="40">
        <f>J393+K393+L393</f>
        <v>732</v>
      </c>
      <c r="N393" s="49"/>
      <c r="O393" s="49"/>
      <c r="P393" s="49"/>
      <c r="Q393" s="40"/>
      <c r="R393" s="40"/>
      <c r="S393" s="57">
        <v>1</v>
      </c>
      <c r="T393" s="19">
        <f>M393+Q393</f>
        <v>732</v>
      </c>
      <c r="U393" s="58">
        <v>44743</v>
      </c>
      <c r="V393" s="59">
        <v>45139</v>
      </c>
      <c r="W393" s="60">
        <f>DATEDIF(U393,V393,"M")+1-1</f>
        <v>13</v>
      </c>
    </row>
    <row r="394" ht="18.75" customHeight="1" spans="1:23">
      <c r="A394" s="13">
        <v>389</v>
      </c>
      <c r="B394" s="21"/>
      <c r="C394" s="21" t="s">
        <v>1235</v>
      </c>
      <c r="D394" s="24" t="s">
        <v>31</v>
      </c>
      <c r="E394" s="27" t="s">
        <v>1236</v>
      </c>
      <c r="F394" s="22" t="s">
        <v>1237</v>
      </c>
      <c r="G394" s="28" t="s">
        <v>40</v>
      </c>
      <c r="H394" s="19">
        <v>4575</v>
      </c>
      <c r="I394" s="49"/>
      <c r="J394" s="19">
        <f>H394*0.16</f>
        <v>732</v>
      </c>
      <c r="K394" s="49"/>
      <c r="L394" s="49"/>
      <c r="M394" s="40">
        <f>J394+K394+L394</f>
        <v>732</v>
      </c>
      <c r="N394" s="49"/>
      <c r="O394" s="49"/>
      <c r="P394" s="49"/>
      <c r="Q394" s="40"/>
      <c r="R394" s="40"/>
      <c r="S394" s="57">
        <v>1</v>
      </c>
      <c r="T394" s="19">
        <f>M394+Q394</f>
        <v>732</v>
      </c>
      <c r="U394" s="58">
        <v>44743</v>
      </c>
      <c r="V394" s="59">
        <v>45139</v>
      </c>
      <c r="W394" s="60">
        <f>DATEDIF(U394,V394,"M")+1-1</f>
        <v>13</v>
      </c>
    </row>
    <row r="395" ht="18.75" customHeight="1" spans="1:23">
      <c r="A395" s="13">
        <v>390</v>
      </c>
      <c r="B395" s="21"/>
      <c r="C395" s="21" t="s">
        <v>1238</v>
      </c>
      <c r="D395" s="24" t="s">
        <v>31</v>
      </c>
      <c r="E395" s="27" t="s">
        <v>1239</v>
      </c>
      <c r="F395" s="22" t="s">
        <v>1240</v>
      </c>
      <c r="G395" s="28" t="s">
        <v>40</v>
      </c>
      <c r="H395" s="19">
        <v>4575</v>
      </c>
      <c r="I395" s="49"/>
      <c r="J395" s="19">
        <f>H395*0.16</f>
        <v>732</v>
      </c>
      <c r="K395" s="49"/>
      <c r="L395" s="49"/>
      <c r="M395" s="40">
        <f>J395+K395+L395</f>
        <v>732</v>
      </c>
      <c r="N395" s="49"/>
      <c r="O395" s="49"/>
      <c r="P395" s="49"/>
      <c r="Q395" s="40"/>
      <c r="R395" s="40"/>
      <c r="S395" s="57">
        <v>1</v>
      </c>
      <c r="T395" s="19">
        <f>M395+Q395</f>
        <v>732</v>
      </c>
      <c r="U395" s="58">
        <v>44743</v>
      </c>
      <c r="V395" s="59">
        <v>45139</v>
      </c>
      <c r="W395" s="60">
        <f>DATEDIF(U395,V395,"M")+1-1</f>
        <v>13</v>
      </c>
    </row>
    <row r="396" ht="18.75" customHeight="1" spans="1:23">
      <c r="A396" s="13">
        <v>391</v>
      </c>
      <c r="B396" s="21"/>
      <c r="C396" s="21" t="s">
        <v>1241</v>
      </c>
      <c r="D396" s="24" t="s">
        <v>37</v>
      </c>
      <c r="E396" s="27" t="s">
        <v>1242</v>
      </c>
      <c r="F396" s="22" t="s">
        <v>1243</v>
      </c>
      <c r="G396" s="28" t="s">
        <v>40</v>
      </c>
      <c r="H396" s="19">
        <v>4575</v>
      </c>
      <c r="I396" s="49"/>
      <c r="J396" s="19">
        <f>H396*0.16</f>
        <v>732</v>
      </c>
      <c r="K396" s="49"/>
      <c r="L396" s="49"/>
      <c r="M396" s="40">
        <f>J396+K396+L396</f>
        <v>732</v>
      </c>
      <c r="N396" s="49"/>
      <c r="O396" s="49"/>
      <c r="P396" s="49"/>
      <c r="Q396" s="40"/>
      <c r="R396" s="40"/>
      <c r="S396" s="57">
        <v>1</v>
      </c>
      <c r="T396" s="19">
        <f>M396+Q396</f>
        <v>732</v>
      </c>
      <c r="U396" s="58">
        <v>44743</v>
      </c>
      <c r="V396" s="59">
        <v>45139</v>
      </c>
      <c r="W396" s="60">
        <f>DATEDIF(U396,V396,"M")+1-1</f>
        <v>13</v>
      </c>
    </row>
    <row r="397" ht="18.75" customHeight="1" spans="1:23">
      <c r="A397" s="13">
        <v>392</v>
      </c>
      <c r="B397" s="21"/>
      <c r="C397" s="21" t="s">
        <v>1244</v>
      </c>
      <c r="D397" s="24" t="s">
        <v>37</v>
      </c>
      <c r="E397" s="27" t="s">
        <v>1245</v>
      </c>
      <c r="F397" s="22" t="s">
        <v>1246</v>
      </c>
      <c r="G397" s="28" t="s">
        <v>40</v>
      </c>
      <c r="H397" s="19">
        <v>4575</v>
      </c>
      <c r="I397" s="49"/>
      <c r="J397" s="19">
        <f>H397*0.16</f>
        <v>732</v>
      </c>
      <c r="K397" s="49"/>
      <c r="L397" s="49"/>
      <c r="M397" s="40">
        <f>J397+K397+L397</f>
        <v>732</v>
      </c>
      <c r="N397" s="49"/>
      <c r="O397" s="49"/>
      <c r="P397" s="49"/>
      <c r="Q397" s="40"/>
      <c r="R397" s="40"/>
      <c r="S397" s="57">
        <v>1</v>
      </c>
      <c r="T397" s="19">
        <f>M397+Q397</f>
        <v>732</v>
      </c>
      <c r="U397" s="58">
        <v>44743</v>
      </c>
      <c r="V397" s="59">
        <v>45139</v>
      </c>
      <c r="W397" s="60">
        <f>DATEDIF(U397,V397,"M")+1-1</f>
        <v>13</v>
      </c>
    </row>
    <row r="398" ht="18.75" customHeight="1" spans="1:23">
      <c r="A398" s="13">
        <v>393</v>
      </c>
      <c r="B398" s="21"/>
      <c r="C398" s="21" t="s">
        <v>1247</v>
      </c>
      <c r="D398" s="21" t="s">
        <v>31</v>
      </c>
      <c r="E398" s="27" t="s">
        <v>1248</v>
      </c>
      <c r="F398" s="22" t="s">
        <v>1249</v>
      </c>
      <c r="G398" s="28" t="s">
        <v>40</v>
      </c>
      <c r="H398" s="19">
        <v>4575</v>
      </c>
      <c r="I398" s="49"/>
      <c r="J398" s="19">
        <f>H398*0.16</f>
        <v>732</v>
      </c>
      <c r="K398" s="49"/>
      <c r="L398" s="49"/>
      <c r="M398" s="40">
        <f>J398+K398+L398</f>
        <v>732</v>
      </c>
      <c r="N398" s="49"/>
      <c r="O398" s="49"/>
      <c r="P398" s="49"/>
      <c r="Q398" s="40"/>
      <c r="R398" s="40"/>
      <c r="S398" s="57">
        <v>1</v>
      </c>
      <c r="T398" s="19">
        <f>M398+Q398</f>
        <v>732</v>
      </c>
      <c r="U398" s="58">
        <v>44986</v>
      </c>
      <c r="V398" s="59">
        <v>45139</v>
      </c>
      <c r="W398" s="60">
        <f>DATEDIF(U398,V398,"M")+1-1</f>
        <v>5</v>
      </c>
    </row>
    <row r="399" ht="18.75" customHeight="1" spans="1:23">
      <c r="A399" s="13">
        <v>394</v>
      </c>
      <c r="B399" s="21"/>
      <c r="C399" s="21" t="s">
        <v>1250</v>
      </c>
      <c r="D399" s="21" t="s">
        <v>31</v>
      </c>
      <c r="E399" s="27" t="s">
        <v>1251</v>
      </c>
      <c r="F399" s="22" t="s">
        <v>1252</v>
      </c>
      <c r="G399" s="28" t="s">
        <v>40</v>
      </c>
      <c r="H399" s="19">
        <v>4575</v>
      </c>
      <c r="I399" s="49"/>
      <c r="J399" s="19">
        <f>H399*0.16</f>
        <v>732</v>
      </c>
      <c r="K399" s="49"/>
      <c r="L399" s="49"/>
      <c r="M399" s="40">
        <f>J399+K399+L399</f>
        <v>732</v>
      </c>
      <c r="N399" s="49"/>
      <c r="O399" s="49"/>
      <c r="P399" s="49"/>
      <c r="Q399" s="40"/>
      <c r="R399" s="40"/>
      <c r="S399" s="57">
        <v>1</v>
      </c>
      <c r="T399" s="19">
        <f>M399+Q399</f>
        <v>732</v>
      </c>
      <c r="U399" s="58">
        <v>44986</v>
      </c>
      <c r="V399" s="59">
        <v>45139</v>
      </c>
      <c r="W399" s="60">
        <f>DATEDIF(U399,V399,"M")+1-1</f>
        <v>5</v>
      </c>
    </row>
    <row r="400" ht="18.75" customHeight="1" spans="1:23">
      <c r="A400" s="13">
        <v>395</v>
      </c>
      <c r="B400" s="21"/>
      <c r="C400" s="21" t="s">
        <v>1253</v>
      </c>
      <c r="D400" s="21" t="s">
        <v>31</v>
      </c>
      <c r="E400" s="27" t="s">
        <v>1254</v>
      </c>
      <c r="F400" s="22" t="s">
        <v>1255</v>
      </c>
      <c r="G400" s="28" t="s">
        <v>40</v>
      </c>
      <c r="H400" s="19">
        <v>4575</v>
      </c>
      <c r="I400" s="49"/>
      <c r="J400" s="19">
        <f>H400*0.16</f>
        <v>732</v>
      </c>
      <c r="K400" s="49"/>
      <c r="L400" s="49"/>
      <c r="M400" s="40">
        <f>J400+K400+L400</f>
        <v>732</v>
      </c>
      <c r="N400" s="49"/>
      <c r="O400" s="49"/>
      <c r="P400" s="49"/>
      <c r="Q400" s="40"/>
      <c r="R400" s="40"/>
      <c r="S400" s="57">
        <v>1</v>
      </c>
      <c r="T400" s="19">
        <f>M400+Q400</f>
        <v>732</v>
      </c>
      <c r="U400" s="58">
        <v>45108</v>
      </c>
      <c r="V400" s="59">
        <v>45139</v>
      </c>
      <c r="W400" s="60">
        <f t="shared" ref="W400:W407" si="61">DATEDIF(U400,V400,"M")+1</f>
        <v>2</v>
      </c>
    </row>
    <row r="401" ht="18.75" customHeight="1" spans="1:23">
      <c r="A401" s="13">
        <v>396</v>
      </c>
      <c r="B401" s="21"/>
      <c r="C401" s="21" t="s">
        <v>1256</v>
      </c>
      <c r="D401" s="21" t="s">
        <v>37</v>
      </c>
      <c r="E401" s="27" t="s">
        <v>1257</v>
      </c>
      <c r="F401" s="22" t="s">
        <v>1258</v>
      </c>
      <c r="G401" s="28" t="s">
        <v>40</v>
      </c>
      <c r="H401" s="19">
        <v>4575</v>
      </c>
      <c r="I401" s="49"/>
      <c r="J401" s="19">
        <f>H401*0.16</f>
        <v>732</v>
      </c>
      <c r="K401" s="49"/>
      <c r="L401" s="49"/>
      <c r="M401" s="40">
        <f>J401+K401+L401</f>
        <v>732</v>
      </c>
      <c r="N401" s="49"/>
      <c r="O401" s="49"/>
      <c r="P401" s="49"/>
      <c r="Q401" s="40"/>
      <c r="R401" s="40"/>
      <c r="S401" s="57">
        <v>1</v>
      </c>
      <c r="T401" s="19">
        <f>M401+Q401</f>
        <v>732</v>
      </c>
      <c r="U401" s="58">
        <v>45108</v>
      </c>
      <c r="V401" s="59">
        <v>45139</v>
      </c>
      <c r="W401" s="60">
        <f>DATEDIF(U401,V401,"M")+1</f>
        <v>2</v>
      </c>
    </row>
    <row r="402" ht="18.75" customHeight="1" spans="1:23">
      <c r="A402" s="13">
        <v>397</v>
      </c>
      <c r="B402" s="21"/>
      <c r="C402" s="21" t="s">
        <v>1259</v>
      </c>
      <c r="D402" s="21" t="s">
        <v>37</v>
      </c>
      <c r="E402" s="27" t="s">
        <v>1260</v>
      </c>
      <c r="F402" s="22" t="s">
        <v>1261</v>
      </c>
      <c r="G402" s="28" t="s">
        <v>40</v>
      </c>
      <c r="H402" s="19">
        <v>4575</v>
      </c>
      <c r="I402" s="49"/>
      <c r="J402" s="19">
        <f>H402*0.16</f>
        <v>732</v>
      </c>
      <c r="K402" s="49"/>
      <c r="L402" s="49"/>
      <c r="M402" s="40">
        <f>J402+K402+L402</f>
        <v>732</v>
      </c>
      <c r="N402" s="49"/>
      <c r="O402" s="49"/>
      <c r="P402" s="49"/>
      <c r="Q402" s="40"/>
      <c r="R402" s="40"/>
      <c r="S402" s="57">
        <v>1</v>
      </c>
      <c r="T402" s="19">
        <f>M402+Q402</f>
        <v>732</v>
      </c>
      <c r="U402" s="58">
        <v>45108</v>
      </c>
      <c r="V402" s="59">
        <v>45139</v>
      </c>
      <c r="W402" s="60">
        <f>DATEDIF(U402,V402,"M")+1</f>
        <v>2</v>
      </c>
    </row>
    <row r="403" ht="18.75" customHeight="1" spans="1:23">
      <c r="A403" s="13">
        <v>398</v>
      </c>
      <c r="B403" s="21"/>
      <c r="C403" s="21" t="s">
        <v>1262</v>
      </c>
      <c r="D403" s="21" t="s">
        <v>31</v>
      </c>
      <c r="E403" s="27" t="s">
        <v>1263</v>
      </c>
      <c r="F403" s="22" t="s">
        <v>1264</v>
      </c>
      <c r="G403" s="28" t="s">
        <v>40</v>
      </c>
      <c r="H403" s="19">
        <v>4575</v>
      </c>
      <c r="I403" s="49"/>
      <c r="J403" s="19">
        <f>H403*0.16</f>
        <v>732</v>
      </c>
      <c r="K403" s="49"/>
      <c r="L403" s="49"/>
      <c r="M403" s="40">
        <f>J403+K403+L403</f>
        <v>732</v>
      </c>
      <c r="N403" s="49"/>
      <c r="O403" s="49"/>
      <c r="P403" s="49"/>
      <c r="Q403" s="40"/>
      <c r="R403" s="40"/>
      <c r="S403" s="57">
        <v>1</v>
      </c>
      <c r="T403" s="19">
        <f>M403+Q403</f>
        <v>732</v>
      </c>
      <c r="U403" s="58">
        <v>45108</v>
      </c>
      <c r="V403" s="59">
        <v>45139</v>
      </c>
      <c r="W403" s="60">
        <f>DATEDIF(U403,V403,"M")+1</f>
        <v>2</v>
      </c>
    </row>
    <row r="404" ht="18.75" customHeight="1" spans="1:23">
      <c r="A404" s="13">
        <v>399</v>
      </c>
      <c r="B404" s="21"/>
      <c r="C404" s="21" t="s">
        <v>1265</v>
      </c>
      <c r="D404" s="21" t="s">
        <v>31</v>
      </c>
      <c r="E404" s="27" t="s">
        <v>1266</v>
      </c>
      <c r="F404" s="22" t="s">
        <v>1267</v>
      </c>
      <c r="G404" s="28" t="s">
        <v>40</v>
      </c>
      <c r="H404" s="19">
        <v>4575</v>
      </c>
      <c r="I404" s="49"/>
      <c r="J404" s="19">
        <f>H404*0.16</f>
        <v>732</v>
      </c>
      <c r="K404" s="49"/>
      <c r="L404" s="49"/>
      <c r="M404" s="40">
        <f>J404+K404+L404</f>
        <v>732</v>
      </c>
      <c r="N404" s="49"/>
      <c r="O404" s="49"/>
      <c r="P404" s="49"/>
      <c r="Q404" s="40"/>
      <c r="R404" s="40"/>
      <c r="S404" s="57">
        <v>1</v>
      </c>
      <c r="T404" s="19">
        <f>M404+Q404</f>
        <v>732</v>
      </c>
      <c r="U404" s="58">
        <v>45108</v>
      </c>
      <c r="V404" s="59">
        <v>45139</v>
      </c>
      <c r="W404" s="60">
        <f>DATEDIF(U404,V404,"M")+1</f>
        <v>2</v>
      </c>
    </row>
    <row r="405" ht="18.75" customHeight="1" spans="1:23">
      <c r="A405" s="13">
        <v>400</v>
      </c>
      <c r="B405" s="21"/>
      <c r="C405" s="21" t="s">
        <v>1268</v>
      </c>
      <c r="D405" s="21" t="s">
        <v>31</v>
      </c>
      <c r="E405" s="27" t="s">
        <v>1269</v>
      </c>
      <c r="F405" s="22" t="s">
        <v>1270</v>
      </c>
      <c r="G405" s="28" t="s">
        <v>40</v>
      </c>
      <c r="H405" s="19">
        <v>4575</v>
      </c>
      <c r="I405" s="49"/>
      <c r="J405" s="19">
        <f>H405*0.16</f>
        <v>732</v>
      </c>
      <c r="K405" s="49"/>
      <c r="L405" s="49"/>
      <c r="M405" s="40">
        <f>J405+K405+L405</f>
        <v>732</v>
      </c>
      <c r="N405" s="49"/>
      <c r="O405" s="49"/>
      <c r="P405" s="49"/>
      <c r="Q405" s="40"/>
      <c r="R405" s="40"/>
      <c r="S405" s="57">
        <v>1</v>
      </c>
      <c r="T405" s="19">
        <f>M405+Q405</f>
        <v>732</v>
      </c>
      <c r="U405" s="58">
        <v>45108</v>
      </c>
      <c r="V405" s="59">
        <v>45139</v>
      </c>
      <c r="W405" s="60">
        <f>DATEDIF(U405,V405,"M")+1</f>
        <v>2</v>
      </c>
    </row>
    <row r="406" ht="18.75" customHeight="1" spans="1:23">
      <c r="A406" s="13">
        <v>401</v>
      </c>
      <c r="B406" s="21"/>
      <c r="C406" s="21" t="s">
        <v>1271</v>
      </c>
      <c r="D406" s="21" t="s">
        <v>31</v>
      </c>
      <c r="E406" s="27" t="s">
        <v>1272</v>
      </c>
      <c r="F406" s="22" t="s">
        <v>1273</v>
      </c>
      <c r="G406" s="28" t="s">
        <v>40</v>
      </c>
      <c r="H406" s="19">
        <v>4575</v>
      </c>
      <c r="I406" s="49"/>
      <c r="J406" s="19">
        <f>H406*0.16</f>
        <v>732</v>
      </c>
      <c r="K406" s="49"/>
      <c r="L406" s="49"/>
      <c r="M406" s="40">
        <f>J406+K406+L406</f>
        <v>732</v>
      </c>
      <c r="N406" s="49"/>
      <c r="O406" s="49"/>
      <c r="P406" s="49"/>
      <c r="Q406" s="40"/>
      <c r="R406" s="40"/>
      <c r="S406" s="57">
        <v>1</v>
      </c>
      <c r="T406" s="19">
        <f>M406+Q406</f>
        <v>732</v>
      </c>
      <c r="U406" s="58">
        <v>45108</v>
      </c>
      <c r="V406" s="59">
        <v>45139</v>
      </c>
      <c r="W406" s="60">
        <f>DATEDIF(U406,V406,"M")+1</f>
        <v>2</v>
      </c>
    </row>
    <row r="407" ht="18.75" customHeight="1" spans="1:23">
      <c r="A407" s="13">
        <v>402</v>
      </c>
      <c r="B407" s="21"/>
      <c r="C407" s="21" t="s">
        <v>1274</v>
      </c>
      <c r="D407" s="21" t="s">
        <v>31</v>
      </c>
      <c r="E407" s="27" t="s">
        <v>1275</v>
      </c>
      <c r="F407" s="22" t="s">
        <v>1276</v>
      </c>
      <c r="G407" s="28" t="s">
        <v>40</v>
      </c>
      <c r="H407" s="19">
        <v>4575</v>
      </c>
      <c r="I407" s="49"/>
      <c r="J407" s="19">
        <f>H407*0.16</f>
        <v>732</v>
      </c>
      <c r="K407" s="49"/>
      <c r="L407" s="49"/>
      <c r="M407" s="40">
        <f>J407+K407+L407</f>
        <v>732</v>
      </c>
      <c r="N407" s="49"/>
      <c r="O407" s="49"/>
      <c r="P407" s="49"/>
      <c r="Q407" s="40"/>
      <c r="R407" s="40"/>
      <c r="S407" s="57">
        <v>1</v>
      </c>
      <c r="T407" s="19">
        <f>M407+Q407</f>
        <v>732</v>
      </c>
      <c r="U407" s="58">
        <v>45108</v>
      </c>
      <c r="V407" s="59">
        <v>45139</v>
      </c>
      <c r="W407" s="60">
        <f>DATEDIF(U407,V407,"M")+1</f>
        <v>2</v>
      </c>
    </row>
    <row r="408" ht="18.75" customHeight="1" spans="1:23">
      <c r="A408" s="13">
        <v>403</v>
      </c>
      <c r="B408" s="21"/>
      <c r="C408" s="15" t="s">
        <v>1277</v>
      </c>
      <c r="D408" s="15" t="s">
        <v>37</v>
      </c>
      <c r="E408" s="16" t="s">
        <v>1278</v>
      </c>
      <c r="F408" s="16" t="s">
        <v>1279</v>
      </c>
      <c r="G408" s="28" t="s">
        <v>34</v>
      </c>
      <c r="H408" s="19">
        <v>4575</v>
      </c>
      <c r="I408" s="19">
        <v>7089</v>
      </c>
      <c r="J408" s="19">
        <f>H408*0.16</f>
        <v>732</v>
      </c>
      <c r="K408" s="17">
        <f>I408*0.09</f>
        <v>638.01</v>
      </c>
      <c r="L408" s="17">
        <f>ROUND(H408*0.005,2)</f>
        <v>22.88</v>
      </c>
      <c r="M408" s="40">
        <f>J408+K408+L408</f>
        <v>1392.89</v>
      </c>
      <c r="N408" s="17">
        <f>H408*0.08</f>
        <v>366</v>
      </c>
      <c r="O408" s="17">
        <f>I408*0.02</f>
        <v>141.78</v>
      </c>
      <c r="P408" s="17">
        <f>L408</f>
        <v>22.88</v>
      </c>
      <c r="Q408" s="40">
        <f>N408+O408+P408</f>
        <v>530.66</v>
      </c>
      <c r="R408" s="40"/>
      <c r="S408" s="57">
        <v>1</v>
      </c>
      <c r="T408" s="19">
        <f>M408+Q408</f>
        <v>1923.55</v>
      </c>
      <c r="U408" s="58">
        <v>44986</v>
      </c>
      <c r="V408" s="59">
        <v>45139</v>
      </c>
      <c r="W408" s="60">
        <f>DATEDIF(U408,V408,"M")+1-1</f>
        <v>5</v>
      </c>
    </row>
    <row r="409" ht="18.75" customHeight="1" spans="1:23">
      <c r="A409" s="13">
        <v>404</v>
      </c>
      <c r="B409" s="20" t="s">
        <v>1280</v>
      </c>
      <c r="C409" s="21" t="s">
        <v>1281</v>
      </c>
      <c r="D409" s="21" t="s">
        <v>31</v>
      </c>
      <c r="E409" s="27" t="s">
        <v>1282</v>
      </c>
      <c r="F409" s="22" t="s">
        <v>1283</v>
      </c>
      <c r="G409" s="28" t="s">
        <v>40</v>
      </c>
      <c r="H409" s="19">
        <v>4575</v>
      </c>
      <c r="I409" s="49"/>
      <c r="J409" s="19">
        <f>H409*0.16</f>
        <v>732</v>
      </c>
      <c r="K409" s="49"/>
      <c r="L409" s="49"/>
      <c r="M409" s="40">
        <f>J409+K409+L409</f>
        <v>732</v>
      </c>
      <c r="N409" s="49"/>
      <c r="O409" s="49"/>
      <c r="P409" s="49"/>
      <c r="Q409" s="40"/>
      <c r="R409" s="40"/>
      <c r="S409" s="57">
        <v>1</v>
      </c>
      <c r="T409" s="19">
        <f>M409+Q409</f>
        <v>732</v>
      </c>
      <c r="U409" s="58">
        <v>44774</v>
      </c>
      <c r="V409" s="59">
        <v>45139</v>
      </c>
      <c r="W409" s="60">
        <f t="shared" ref="W409:W424" si="62">DATEDIF(U409,V409,"M")+1</f>
        <v>13</v>
      </c>
    </row>
    <row r="410" ht="18.75" customHeight="1" spans="1:23">
      <c r="A410" s="13">
        <v>405</v>
      </c>
      <c r="B410" s="23"/>
      <c r="C410" s="21" t="s">
        <v>1284</v>
      </c>
      <c r="D410" s="21" t="s">
        <v>31</v>
      </c>
      <c r="E410" s="27" t="s">
        <v>1285</v>
      </c>
      <c r="F410" s="22" t="s">
        <v>1286</v>
      </c>
      <c r="G410" s="28" t="s">
        <v>40</v>
      </c>
      <c r="H410" s="19">
        <v>4575</v>
      </c>
      <c r="I410" s="49"/>
      <c r="J410" s="19">
        <f>H410*0.16</f>
        <v>732</v>
      </c>
      <c r="K410" s="49"/>
      <c r="L410" s="49"/>
      <c r="M410" s="40">
        <f>J410+K410+L410</f>
        <v>732</v>
      </c>
      <c r="N410" s="49"/>
      <c r="O410" s="49"/>
      <c r="P410" s="49"/>
      <c r="Q410" s="40"/>
      <c r="R410" s="40"/>
      <c r="S410" s="57">
        <v>1</v>
      </c>
      <c r="T410" s="19">
        <f>M410+Q410</f>
        <v>732</v>
      </c>
      <c r="U410" s="58">
        <v>44774</v>
      </c>
      <c r="V410" s="59">
        <v>45139</v>
      </c>
      <c r="W410" s="60">
        <f>DATEDIF(U410,V410,"M")+1</f>
        <v>13</v>
      </c>
    </row>
    <row r="411" ht="18.75" customHeight="1" spans="1:23">
      <c r="A411" s="13">
        <v>406</v>
      </c>
      <c r="B411" s="23"/>
      <c r="C411" s="21" t="s">
        <v>1287</v>
      </c>
      <c r="D411" s="21" t="s">
        <v>31</v>
      </c>
      <c r="E411" s="27" t="s">
        <v>1288</v>
      </c>
      <c r="F411" s="22" t="s">
        <v>1289</v>
      </c>
      <c r="G411" s="28" t="s">
        <v>40</v>
      </c>
      <c r="H411" s="19">
        <v>4575</v>
      </c>
      <c r="I411" s="49"/>
      <c r="J411" s="19">
        <f>H411*0.16</f>
        <v>732</v>
      </c>
      <c r="K411" s="49"/>
      <c r="L411" s="49"/>
      <c r="M411" s="40">
        <f>J411+K411+L411</f>
        <v>732</v>
      </c>
      <c r="N411" s="49"/>
      <c r="O411" s="49"/>
      <c r="P411" s="49"/>
      <c r="Q411" s="40"/>
      <c r="R411" s="40"/>
      <c r="S411" s="57">
        <v>1</v>
      </c>
      <c r="T411" s="19">
        <f>M411+Q411</f>
        <v>732</v>
      </c>
      <c r="U411" s="58">
        <v>45017</v>
      </c>
      <c r="V411" s="59">
        <v>45139</v>
      </c>
      <c r="W411" s="60">
        <f>DATEDIF(U411,V411,"M")+1</f>
        <v>5</v>
      </c>
    </row>
    <row r="412" ht="18.75" customHeight="1" spans="1:23">
      <c r="A412" s="13">
        <v>407</v>
      </c>
      <c r="B412" s="23"/>
      <c r="C412" s="21" t="s">
        <v>1290</v>
      </c>
      <c r="D412" s="21" t="s">
        <v>31</v>
      </c>
      <c r="E412" s="27" t="s">
        <v>1291</v>
      </c>
      <c r="F412" s="22" t="s">
        <v>1292</v>
      </c>
      <c r="G412" s="28" t="s">
        <v>40</v>
      </c>
      <c r="H412" s="19">
        <v>4575</v>
      </c>
      <c r="I412" s="49"/>
      <c r="J412" s="19">
        <f>H412*0.16</f>
        <v>732</v>
      </c>
      <c r="K412" s="49"/>
      <c r="L412" s="49"/>
      <c r="M412" s="40">
        <f>J412+K412+L412</f>
        <v>732</v>
      </c>
      <c r="N412" s="49"/>
      <c r="O412" s="49"/>
      <c r="P412" s="49"/>
      <c r="Q412" s="40"/>
      <c r="R412" s="40"/>
      <c r="S412" s="57">
        <v>1</v>
      </c>
      <c r="T412" s="19">
        <f>M412+Q412</f>
        <v>732</v>
      </c>
      <c r="U412" s="58">
        <v>45078</v>
      </c>
      <c r="V412" s="59">
        <v>45139</v>
      </c>
      <c r="W412" s="60">
        <f>DATEDIF(U412,V412,"M")+1</f>
        <v>3</v>
      </c>
    </row>
    <row r="413" ht="18.75" customHeight="1" spans="1:23">
      <c r="A413" s="13">
        <v>408</v>
      </c>
      <c r="B413" s="23"/>
      <c r="C413" s="21" t="s">
        <v>1293</v>
      </c>
      <c r="D413" s="21" t="s">
        <v>31</v>
      </c>
      <c r="E413" s="27" t="s">
        <v>1294</v>
      </c>
      <c r="F413" s="22" t="s">
        <v>1295</v>
      </c>
      <c r="G413" s="28" t="s">
        <v>40</v>
      </c>
      <c r="H413" s="19">
        <v>4575</v>
      </c>
      <c r="I413" s="49"/>
      <c r="J413" s="19">
        <f>H413*0.16</f>
        <v>732</v>
      </c>
      <c r="K413" s="49"/>
      <c r="L413" s="49"/>
      <c r="M413" s="40">
        <f>J413+K413+L413</f>
        <v>732</v>
      </c>
      <c r="N413" s="49"/>
      <c r="O413" s="49"/>
      <c r="P413" s="49"/>
      <c r="Q413" s="40"/>
      <c r="R413" s="40"/>
      <c r="S413" s="57">
        <v>1</v>
      </c>
      <c r="T413" s="19">
        <f>M413+Q413</f>
        <v>732</v>
      </c>
      <c r="U413" s="58">
        <v>45078</v>
      </c>
      <c r="V413" s="59">
        <v>45139</v>
      </c>
      <c r="W413" s="60">
        <f>DATEDIF(U413,V413,"M")+1</f>
        <v>3</v>
      </c>
    </row>
    <row r="414" ht="18.75" customHeight="1" spans="1:23">
      <c r="A414" s="13">
        <v>409</v>
      </c>
      <c r="B414" s="23"/>
      <c r="C414" s="21" t="s">
        <v>1296</v>
      </c>
      <c r="D414" s="76" t="s">
        <v>31</v>
      </c>
      <c r="E414" s="27" t="s">
        <v>1297</v>
      </c>
      <c r="F414" s="22" t="s">
        <v>1298</v>
      </c>
      <c r="G414" s="28" t="s">
        <v>40</v>
      </c>
      <c r="H414" s="19">
        <v>4575</v>
      </c>
      <c r="I414" s="49"/>
      <c r="J414" s="19">
        <f>H414*0.16</f>
        <v>732</v>
      </c>
      <c r="K414" s="49"/>
      <c r="L414" s="49"/>
      <c r="M414" s="40">
        <f>J414+K414+L414</f>
        <v>732</v>
      </c>
      <c r="N414" s="49"/>
      <c r="O414" s="49"/>
      <c r="P414" s="49"/>
      <c r="Q414" s="40"/>
      <c r="R414" s="40"/>
      <c r="S414" s="57">
        <v>1</v>
      </c>
      <c r="T414" s="19">
        <f>M414+Q414</f>
        <v>732</v>
      </c>
      <c r="U414" s="58">
        <v>45139</v>
      </c>
      <c r="V414" s="59">
        <v>45139</v>
      </c>
      <c r="W414" s="60">
        <f>DATEDIF(U414,V414,"M")+1</f>
        <v>1</v>
      </c>
    </row>
    <row r="415" ht="18.75" customHeight="1" spans="1:23">
      <c r="A415" s="13">
        <v>410</v>
      </c>
      <c r="B415" s="21" t="s">
        <v>1299</v>
      </c>
      <c r="C415" s="21" t="s">
        <v>1300</v>
      </c>
      <c r="D415" s="21" t="s">
        <v>31</v>
      </c>
      <c r="E415" s="16" t="s">
        <v>1301</v>
      </c>
      <c r="F415" s="16" t="s">
        <v>1302</v>
      </c>
      <c r="G415" s="28" t="s">
        <v>40</v>
      </c>
      <c r="H415" s="46">
        <v>4575</v>
      </c>
      <c r="I415" s="49"/>
      <c r="J415" s="19">
        <f>H415*0.16</f>
        <v>732</v>
      </c>
      <c r="K415" s="49"/>
      <c r="L415" s="49"/>
      <c r="M415" s="40">
        <f>J415+K415+L415</f>
        <v>732</v>
      </c>
      <c r="N415" s="49"/>
      <c r="O415" s="49"/>
      <c r="P415" s="49"/>
      <c r="Q415" s="40"/>
      <c r="R415" s="40"/>
      <c r="S415" s="57">
        <v>1</v>
      </c>
      <c r="T415" s="19">
        <f>M415+Q415</f>
        <v>732</v>
      </c>
      <c r="U415" s="58">
        <v>44593</v>
      </c>
      <c r="V415" s="59">
        <v>45139</v>
      </c>
      <c r="W415" s="60">
        <f>DATEDIF(U415,V415,"M")+1</f>
        <v>19</v>
      </c>
    </row>
    <row r="416" ht="18.75" customHeight="1" spans="1:23">
      <c r="A416" s="13">
        <v>411</v>
      </c>
      <c r="B416" s="21"/>
      <c r="C416" s="21" t="s">
        <v>1303</v>
      </c>
      <c r="D416" s="21" t="s">
        <v>37</v>
      </c>
      <c r="E416" s="16" t="s">
        <v>1304</v>
      </c>
      <c r="F416" s="16" t="s">
        <v>1305</v>
      </c>
      <c r="G416" s="28" t="s">
        <v>40</v>
      </c>
      <c r="H416" s="44">
        <v>4575</v>
      </c>
      <c r="I416" s="49"/>
      <c r="J416" s="19">
        <f>H416*0.16</f>
        <v>732</v>
      </c>
      <c r="K416" s="49"/>
      <c r="L416" s="49"/>
      <c r="M416" s="40">
        <f>J416+K416+L416</f>
        <v>732</v>
      </c>
      <c r="N416" s="49"/>
      <c r="O416" s="49"/>
      <c r="P416" s="49"/>
      <c r="Q416" s="40"/>
      <c r="R416" s="40"/>
      <c r="S416" s="57">
        <v>1</v>
      </c>
      <c r="T416" s="19">
        <f>M416+Q416</f>
        <v>732</v>
      </c>
      <c r="U416" s="58">
        <v>44593</v>
      </c>
      <c r="V416" s="59">
        <v>45139</v>
      </c>
      <c r="W416" s="60">
        <f>DATEDIF(U416,V416,"M")+1</f>
        <v>19</v>
      </c>
    </row>
    <row r="417" ht="18.75" customHeight="1" spans="1:23">
      <c r="A417" s="13">
        <v>412</v>
      </c>
      <c r="B417" s="21"/>
      <c r="C417" s="21" t="s">
        <v>1306</v>
      </c>
      <c r="D417" s="21" t="s">
        <v>37</v>
      </c>
      <c r="E417" s="16" t="s">
        <v>1307</v>
      </c>
      <c r="F417" s="16" t="s">
        <v>1308</v>
      </c>
      <c r="G417" s="28" t="s">
        <v>40</v>
      </c>
      <c r="H417" s="44">
        <v>4575</v>
      </c>
      <c r="I417" s="49"/>
      <c r="J417" s="19">
        <f>H417*0.16</f>
        <v>732</v>
      </c>
      <c r="K417" s="49"/>
      <c r="L417" s="49"/>
      <c r="M417" s="40">
        <f>J417+K417+L417</f>
        <v>732</v>
      </c>
      <c r="N417" s="49"/>
      <c r="O417" s="49"/>
      <c r="P417" s="49"/>
      <c r="Q417" s="40"/>
      <c r="R417" s="40"/>
      <c r="S417" s="57">
        <v>1</v>
      </c>
      <c r="T417" s="19">
        <f>M417+Q417</f>
        <v>732</v>
      </c>
      <c r="U417" s="58">
        <v>44593</v>
      </c>
      <c r="V417" s="59">
        <v>45139</v>
      </c>
      <c r="W417" s="60">
        <f>DATEDIF(U417,V417,"M")+1</f>
        <v>19</v>
      </c>
    </row>
    <row r="418" ht="18.75" customHeight="1" spans="1:23">
      <c r="A418" s="13">
        <v>413</v>
      </c>
      <c r="B418" s="21"/>
      <c r="C418" s="21" t="s">
        <v>1309</v>
      </c>
      <c r="D418" s="21" t="s">
        <v>31</v>
      </c>
      <c r="E418" s="16" t="s">
        <v>1310</v>
      </c>
      <c r="F418" s="16" t="s">
        <v>1311</v>
      </c>
      <c r="G418" s="28" t="s">
        <v>40</v>
      </c>
      <c r="H418" s="44">
        <v>4575</v>
      </c>
      <c r="I418" s="49"/>
      <c r="J418" s="19">
        <f>H418*0.16</f>
        <v>732</v>
      </c>
      <c r="K418" s="49"/>
      <c r="L418" s="49"/>
      <c r="M418" s="40">
        <f>J418+K418+L418</f>
        <v>732</v>
      </c>
      <c r="N418" s="49"/>
      <c r="O418" s="49"/>
      <c r="P418" s="49"/>
      <c r="Q418" s="40"/>
      <c r="R418" s="40"/>
      <c r="S418" s="57">
        <v>1</v>
      </c>
      <c r="T418" s="19">
        <f>M418+Q418</f>
        <v>732</v>
      </c>
      <c r="U418" s="58">
        <v>44593</v>
      </c>
      <c r="V418" s="59">
        <v>45139</v>
      </c>
      <c r="W418" s="60">
        <f>DATEDIF(U418,V418,"M")+1</f>
        <v>19</v>
      </c>
    </row>
    <row r="419" ht="18.75" customHeight="1" spans="1:23">
      <c r="A419" s="13">
        <v>414</v>
      </c>
      <c r="B419" s="21"/>
      <c r="C419" s="21" t="s">
        <v>1312</v>
      </c>
      <c r="D419" s="21" t="s">
        <v>31</v>
      </c>
      <c r="E419" s="16" t="s">
        <v>1313</v>
      </c>
      <c r="F419" s="16" t="s">
        <v>1314</v>
      </c>
      <c r="G419" s="28" t="s">
        <v>40</v>
      </c>
      <c r="H419" s="46">
        <v>4575</v>
      </c>
      <c r="I419" s="49"/>
      <c r="J419" s="19">
        <f>H419*0.16</f>
        <v>732</v>
      </c>
      <c r="K419" s="49"/>
      <c r="L419" s="49"/>
      <c r="M419" s="40">
        <f>J419+K419+L419</f>
        <v>732</v>
      </c>
      <c r="N419" s="49"/>
      <c r="O419" s="49"/>
      <c r="P419" s="49"/>
      <c r="Q419" s="40"/>
      <c r="R419" s="40"/>
      <c r="S419" s="57">
        <v>1</v>
      </c>
      <c r="T419" s="19">
        <f>M419+Q419</f>
        <v>732</v>
      </c>
      <c r="U419" s="58">
        <v>44593</v>
      </c>
      <c r="V419" s="59">
        <v>45139</v>
      </c>
      <c r="W419" s="60">
        <f>DATEDIF(U419,V419,"M")+1</f>
        <v>19</v>
      </c>
    </row>
    <row r="420" ht="18.75" customHeight="1" spans="1:23">
      <c r="A420" s="13">
        <v>415</v>
      </c>
      <c r="B420" s="21"/>
      <c r="C420" s="21" t="s">
        <v>1315</v>
      </c>
      <c r="D420" s="21" t="s">
        <v>31</v>
      </c>
      <c r="E420" s="16" t="s">
        <v>1316</v>
      </c>
      <c r="F420" s="16" t="s">
        <v>1317</v>
      </c>
      <c r="G420" s="28" t="s">
        <v>40</v>
      </c>
      <c r="H420" s="46">
        <v>4575</v>
      </c>
      <c r="I420" s="49"/>
      <c r="J420" s="19">
        <f>H420*0.16</f>
        <v>732</v>
      </c>
      <c r="K420" s="49"/>
      <c r="L420" s="49"/>
      <c r="M420" s="40">
        <f>J420+K420+L420</f>
        <v>732</v>
      </c>
      <c r="N420" s="49"/>
      <c r="O420" s="49"/>
      <c r="P420" s="49"/>
      <c r="Q420" s="40"/>
      <c r="R420" s="40"/>
      <c r="S420" s="57">
        <v>1</v>
      </c>
      <c r="T420" s="19">
        <f>M420+Q420</f>
        <v>732</v>
      </c>
      <c r="U420" s="58">
        <v>44593</v>
      </c>
      <c r="V420" s="59">
        <v>45139</v>
      </c>
      <c r="W420" s="60">
        <f>DATEDIF(U420,V420,"M")+1</f>
        <v>19</v>
      </c>
    </row>
    <row r="421" ht="18.75" customHeight="1" spans="1:23">
      <c r="A421" s="13">
        <v>416</v>
      </c>
      <c r="B421" s="21"/>
      <c r="C421" s="21" t="s">
        <v>1318</v>
      </c>
      <c r="D421" s="21" t="s">
        <v>31</v>
      </c>
      <c r="E421" s="16" t="s">
        <v>1319</v>
      </c>
      <c r="F421" s="16" t="s">
        <v>1320</v>
      </c>
      <c r="G421" s="28" t="s">
        <v>40</v>
      </c>
      <c r="H421" s="46">
        <v>4575</v>
      </c>
      <c r="I421" s="49"/>
      <c r="J421" s="19">
        <f>H421*0.16</f>
        <v>732</v>
      </c>
      <c r="K421" s="49"/>
      <c r="L421" s="49"/>
      <c r="M421" s="40">
        <f>J421+K421+L421</f>
        <v>732</v>
      </c>
      <c r="N421" s="49"/>
      <c r="O421" s="49"/>
      <c r="P421" s="49"/>
      <c r="Q421" s="40"/>
      <c r="R421" s="40"/>
      <c r="S421" s="57">
        <v>1</v>
      </c>
      <c r="T421" s="19">
        <f>M421+Q421</f>
        <v>732</v>
      </c>
      <c r="U421" s="58">
        <v>44593</v>
      </c>
      <c r="V421" s="59">
        <v>45139</v>
      </c>
      <c r="W421" s="60">
        <f>DATEDIF(U421,V421,"M")+1</f>
        <v>19</v>
      </c>
    </row>
    <row r="422" ht="18.75" customHeight="1" spans="1:23">
      <c r="A422" s="13">
        <v>417</v>
      </c>
      <c r="B422" s="21"/>
      <c r="C422" s="21" t="s">
        <v>1321</v>
      </c>
      <c r="D422" s="21" t="s">
        <v>31</v>
      </c>
      <c r="E422" s="16" t="s">
        <v>1322</v>
      </c>
      <c r="F422" s="16" t="s">
        <v>1323</v>
      </c>
      <c r="G422" s="28" t="s">
        <v>40</v>
      </c>
      <c r="H422" s="44">
        <v>4575</v>
      </c>
      <c r="I422" s="49"/>
      <c r="J422" s="19">
        <f>H422*0.16</f>
        <v>732</v>
      </c>
      <c r="K422" s="49"/>
      <c r="L422" s="49"/>
      <c r="M422" s="40">
        <f>J422+K422+L422</f>
        <v>732</v>
      </c>
      <c r="N422" s="49"/>
      <c r="O422" s="49"/>
      <c r="P422" s="49"/>
      <c r="Q422" s="40"/>
      <c r="R422" s="40"/>
      <c r="S422" s="57">
        <v>1</v>
      </c>
      <c r="T422" s="19">
        <f>M422+Q422</f>
        <v>732</v>
      </c>
      <c r="U422" s="58">
        <v>44593</v>
      </c>
      <c r="V422" s="59">
        <v>45139</v>
      </c>
      <c r="W422" s="60">
        <f>DATEDIF(U422,V422,"M")+1</f>
        <v>19</v>
      </c>
    </row>
    <row r="423" ht="18.75" customHeight="1" spans="1:23">
      <c r="A423" s="13">
        <v>418</v>
      </c>
      <c r="B423" s="21"/>
      <c r="C423" s="21" t="s">
        <v>1324</v>
      </c>
      <c r="D423" s="21" t="s">
        <v>37</v>
      </c>
      <c r="E423" s="16" t="s">
        <v>1325</v>
      </c>
      <c r="F423" s="16" t="s">
        <v>1326</v>
      </c>
      <c r="G423" s="28" t="s">
        <v>40</v>
      </c>
      <c r="H423" s="44">
        <v>4575</v>
      </c>
      <c r="I423" s="49"/>
      <c r="J423" s="19">
        <f>H423*0.16</f>
        <v>732</v>
      </c>
      <c r="K423" s="49"/>
      <c r="L423" s="49"/>
      <c r="M423" s="40">
        <f>J423+K423+L423</f>
        <v>732</v>
      </c>
      <c r="N423" s="49"/>
      <c r="O423" s="49"/>
      <c r="P423" s="49"/>
      <c r="Q423" s="40"/>
      <c r="R423" s="40"/>
      <c r="S423" s="57">
        <v>1</v>
      </c>
      <c r="T423" s="19">
        <f>M423+Q423</f>
        <v>732</v>
      </c>
      <c r="U423" s="58">
        <v>44621</v>
      </c>
      <c r="V423" s="59">
        <v>45139</v>
      </c>
      <c r="W423" s="60">
        <f>DATEDIF(U423,V423,"M")+1</f>
        <v>18</v>
      </c>
    </row>
    <row r="424" ht="18.75" customHeight="1" spans="1:23">
      <c r="A424" s="13">
        <v>419</v>
      </c>
      <c r="B424" s="21"/>
      <c r="C424" s="21" t="s">
        <v>1327</v>
      </c>
      <c r="D424" s="21" t="s">
        <v>31</v>
      </c>
      <c r="E424" s="16" t="s">
        <v>1328</v>
      </c>
      <c r="F424" s="16" t="s">
        <v>1329</v>
      </c>
      <c r="G424" s="28" t="s">
        <v>40</v>
      </c>
      <c r="H424" s="46">
        <v>4575</v>
      </c>
      <c r="I424" s="49"/>
      <c r="J424" s="19">
        <f>H424*0.16</f>
        <v>732</v>
      </c>
      <c r="K424" s="49"/>
      <c r="L424" s="49"/>
      <c r="M424" s="40">
        <f>J424+K424+L424</f>
        <v>732</v>
      </c>
      <c r="N424" s="49"/>
      <c r="O424" s="49"/>
      <c r="P424" s="49"/>
      <c r="Q424" s="40"/>
      <c r="R424" s="40"/>
      <c r="S424" s="57">
        <v>1</v>
      </c>
      <c r="T424" s="19">
        <f>M424+Q424</f>
        <v>732</v>
      </c>
      <c r="U424" s="58">
        <v>44713</v>
      </c>
      <c r="V424" s="59">
        <v>45139</v>
      </c>
      <c r="W424" s="60">
        <f>DATEDIF(U424,V424,"M")+1</f>
        <v>15</v>
      </c>
    </row>
    <row r="425" ht="18.75" customHeight="1" spans="1:23">
      <c r="A425" s="13">
        <v>420</v>
      </c>
      <c r="B425" s="20" t="s">
        <v>1330</v>
      </c>
      <c r="C425" s="21" t="s">
        <v>1331</v>
      </c>
      <c r="D425" s="21" t="s">
        <v>37</v>
      </c>
      <c r="E425" s="27" t="s">
        <v>1332</v>
      </c>
      <c r="F425" s="16" t="s">
        <v>1333</v>
      </c>
      <c r="G425" s="28" t="s">
        <v>40</v>
      </c>
      <c r="H425" s="44">
        <v>4575</v>
      </c>
      <c r="I425" s="49"/>
      <c r="J425" s="19">
        <f>H425*0.16</f>
        <v>732</v>
      </c>
      <c r="K425" s="49"/>
      <c r="L425" s="49"/>
      <c r="M425" s="40">
        <f>J425+K425+L425</f>
        <v>732</v>
      </c>
      <c r="N425" s="49"/>
      <c r="O425" s="49"/>
      <c r="P425" s="49"/>
      <c r="Q425" s="40"/>
      <c r="R425" s="40"/>
      <c r="S425" s="57">
        <v>1</v>
      </c>
      <c r="T425" s="19">
        <f>M425+Q425</f>
        <v>732</v>
      </c>
      <c r="U425" s="58">
        <v>44501</v>
      </c>
      <c r="V425" s="59">
        <v>45139</v>
      </c>
      <c r="W425" s="60">
        <f>DATEDIF(U425,V425,"M")+1-3</f>
        <v>19</v>
      </c>
    </row>
    <row r="426" ht="18.75" customHeight="1" spans="1:23">
      <c r="A426" s="13">
        <v>421</v>
      </c>
      <c r="B426" s="20" t="s">
        <v>1334</v>
      </c>
      <c r="C426" s="21" t="s">
        <v>1335</v>
      </c>
      <c r="D426" s="21" t="s">
        <v>31</v>
      </c>
      <c r="E426" s="27" t="s">
        <v>1336</v>
      </c>
      <c r="F426" s="16" t="s">
        <v>1337</v>
      </c>
      <c r="G426" s="28" t="s">
        <v>40</v>
      </c>
      <c r="H426" s="25">
        <v>6500</v>
      </c>
      <c r="I426" s="49"/>
      <c r="J426" s="19">
        <f>H426*0.16</f>
        <v>1040</v>
      </c>
      <c r="K426" s="49"/>
      <c r="L426" s="49"/>
      <c r="M426" s="40">
        <f>J426+K426+L426</f>
        <v>1040</v>
      </c>
      <c r="N426" s="49"/>
      <c r="O426" s="49"/>
      <c r="P426" s="49"/>
      <c r="Q426" s="40"/>
      <c r="R426" s="40"/>
      <c r="S426" s="57">
        <v>1</v>
      </c>
      <c r="T426" s="19">
        <f>M426+Q426</f>
        <v>1040</v>
      </c>
      <c r="U426" s="58">
        <v>44621</v>
      </c>
      <c r="V426" s="59">
        <v>45139</v>
      </c>
      <c r="W426" s="60">
        <f t="shared" ref="W426:W432" si="63">DATEDIF(U426,V426,"M")+1</f>
        <v>18</v>
      </c>
    </row>
    <row r="427" ht="18.75" customHeight="1" spans="1:23">
      <c r="A427" s="13">
        <v>422</v>
      </c>
      <c r="B427" s="23"/>
      <c r="C427" s="21" t="s">
        <v>1338</v>
      </c>
      <c r="D427" s="21" t="s">
        <v>31</v>
      </c>
      <c r="E427" s="27" t="s">
        <v>1339</v>
      </c>
      <c r="F427" s="16" t="s">
        <v>1340</v>
      </c>
      <c r="G427" s="28" t="s">
        <v>40</v>
      </c>
      <c r="H427" s="25">
        <v>6500</v>
      </c>
      <c r="I427" s="49"/>
      <c r="J427" s="19">
        <f>H427*0.16</f>
        <v>1040</v>
      </c>
      <c r="K427" s="49"/>
      <c r="L427" s="49"/>
      <c r="M427" s="40">
        <f>J427+K427+L427</f>
        <v>1040</v>
      </c>
      <c r="N427" s="49"/>
      <c r="O427" s="49"/>
      <c r="P427" s="49"/>
      <c r="Q427" s="40"/>
      <c r="R427" s="40"/>
      <c r="S427" s="57">
        <v>1</v>
      </c>
      <c r="T427" s="19">
        <f>M427+Q427</f>
        <v>1040</v>
      </c>
      <c r="U427" s="58">
        <v>44621</v>
      </c>
      <c r="V427" s="59">
        <v>45139</v>
      </c>
      <c r="W427" s="60">
        <f>DATEDIF(U427,V427,"M")+1</f>
        <v>18</v>
      </c>
    </row>
    <row r="428" ht="18.75" customHeight="1" spans="1:23">
      <c r="A428" s="13">
        <v>423</v>
      </c>
      <c r="B428" s="23"/>
      <c r="C428" s="21" t="s">
        <v>1341</v>
      </c>
      <c r="D428" s="21" t="s">
        <v>31</v>
      </c>
      <c r="E428" s="27" t="s">
        <v>1342</v>
      </c>
      <c r="F428" s="77" t="s">
        <v>1343</v>
      </c>
      <c r="G428" s="28" t="s">
        <v>40</v>
      </c>
      <c r="H428" s="19">
        <v>4575</v>
      </c>
      <c r="I428" s="49"/>
      <c r="J428" s="19">
        <f>H428*0.16</f>
        <v>732</v>
      </c>
      <c r="K428" s="49"/>
      <c r="L428" s="49"/>
      <c r="M428" s="40">
        <f>J428+K428+L428</f>
        <v>732</v>
      </c>
      <c r="N428" s="49"/>
      <c r="O428" s="49"/>
      <c r="P428" s="49"/>
      <c r="Q428" s="40"/>
      <c r="R428" s="40"/>
      <c r="S428" s="57">
        <v>1</v>
      </c>
      <c r="T428" s="19">
        <f>M428+Q428</f>
        <v>732</v>
      </c>
      <c r="U428" s="58">
        <v>44743</v>
      </c>
      <c r="V428" s="59">
        <v>45139</v>
      </c>
      <c r="W428" s="60">
        <f>DATEDIF(U428,V428,"M")+1</f>
        <v>14</v>
      </c>
    </row>
    <row r="429" ht="18.75" customHeight="1" spans="1:23">
      <c r="A429" s="13">
        <v>424</v>
      </c>
      <c r="B429" s="23"/>
      <c r="C429" s="21" t="s">
        <v>1344</v>
      </c>
      <c r="D429" s="21" t="s">
        <v>31</v>
      </c>
      <c r="E429" s="27" t="s">
        <v>1345</v>
      </c>
      <c r="F429" s="16" t="s">
        <v>1346</v>
      </c>
      <c r="G429" s="28" t="s">
        <v>40</v>
      </c>
      <c r="H429" s="25">
        <v>6000</v>
      </c>
      <c r="I429" s="49"/>
      <c r="J429" s="19">
        <f>H429*0.16</f>
        <v>960</v>
      </c>
      <c r="K429" s="49"/>
      <c r="L429" s="49"/>
      <c r="M429" s="40">
        <f>J429+K429+L429</f>
        <v>960</v>
      </c>
      <c r="N429" s="49"/>
      <c r="O429" s="49"/>
      <c r="P429" s="49"/>
      <c r="Q429" s="40"/>
      <c r="R429" s="40"/>
      <c r="S429" s="57">
        <v>1</v>
      </c>
      <c r="T429" s="19">
        <f>M429+Q429</f>
        <v>960</v>
      </c>
      <c r="U429" s="58">
        <v>44743</v>
      </c>
      <c r="V429" s="59">
        <v>45139</v>
      </c>
      <c r="W429" s="60">
        <f>DATEDIF(U429,V429,"M")+1</f>
        <v>14</v>
      </c>
    </row>
    <row r="430" ht="18.75" customHeight="1" spans="1:23">
      <c r="A430" s="13">
        <v>425</v>
      </c>
      <c r="B430" s="23"/>
      <c r="C430" s="21" t="s">
        <v>1347</v>
      </c>
      <c r="D430" s="21" t="s">
        <v>31</v>
      </c>
      <c r="E430" s="27" t="s">
        <v>1348</v>
      </c>
      <c r="F430" s="16" t="s">
        <v>1349</v>
      </c>
      <c r="G430" s="28" t="s">
        <v>40</v>
      </c>
      <c r="H430" s="25">
        <v>4575</v>
      </c>
      <c r="I430" s="49"/>
      <c r="J430" s="19">
        <f>H430*0.16</f>
        <v>732</v>
      </c>
      <c r="K430" s="49"/>
      <c r="L430" s="49"/>
      <c r="M430" s="40">
        <f>J430+K430+L430</f>
        <v>732</v>
      </c>
      <c r="N430" s="49"/>
      <c r="O430" s="49"/>
      <c r="P430" s="49"/>
      <c r="Q430" s="40"/>
      <c r="R430" s="40"/>
      <c r="S430" s="57">
        <v>1</v>
      </c>
      <c r="T430" s="19">
        <f>M430+Q430</f>
        <v>732</v>
      </c>
      <c r="U430" s="58">
        <v>44743</v>
      </c>
      <c r="V430" s="59">
        <v>45139</v>
      </c>
      <c r="W430" s="60">
        <f>DATEDIF(U430,V430,"M")+1</f>
        <v>14</v>
      </c>
    </row>
    <row r="431" ht="18.75" customHeight="1" spans="1:23">
      <c r="A431" s="13">
        <v>426</v>
      </c>
      <c r="B431" s="23"/>
      <c r="C431" s="21" t="s">
        <v>1350</v>
      </c>
      <c r="D431" s="21" t="s">
        <v>31</v>
      </c>
      <c r="E431" s="27" t="s">
        <v>1351</v>
      </c>
      <c r="F431" s="77" t="s">
        <v>1352</v>
      </c>
      <c r="G431" s="28" t="s">
        <v>40</v>
      </c>
      <c r="H431" s="25">
        <v>4575</v>
      </c>
      <c r="I431" s="49"/>
      <c r="J431" s="19">
        <f>H431*0.16</f>
        <v>732</v>
      </c>
      <c r="K431" s="49"/>
      <c r="L431" s="49"/>
      <c r="M431" s="40">
        <f>J431+K431+L431</f>
        <v>732</v>
      </c>
      <c r="N431" s="49"/>
      <c r="O431" s="49"/>
      <c r="P431" s="49"/>
      <c r="Q431" s="40"/>
      <c r="R431" s="40"/>
      <c r="S431" s="57">
        <v>1</v>
      </c>
      <c r="T431" s="19">
        <f>M431+Q431</f>
        <v>732</v>
      </c>
      <c r="U431" s="58">
        <v>44743</v>
      </c>
      <c r="V431" s="59">
        <v>45139</v>
      </c>
      <c r="W431" s="60">
        <f>DATEDIF(U431,V431,"M")+1</f>
        <v>14</v>
      </c>
    </row>
    <row r="432" ht="18.75" customHeight="1" spans="1:23">
      <c r="A432" s="13">
        <v>427</v>
      </c>
      <c r="B432" s="23"/>
      <c r="C432" s="33" t="s">
        <v>1353</v>
      </c>
      <c r="D432" s="33" t="s">
        <v>31</v>
      </c>
      <c r="E432" s="78" t="s">
        <v>1354</v>
      </c>
      <c r="F432" s="16" t="s">
        <v>1355</v>
      </c>
      <c r="G432" s="28" t="s">
        <v>40</v>
      </c>
      <c r="H432" s="19">
        <v>4575</v>
      </c>
      <c r="I432" s="49"/>
      <c r="J432" s="19">
        <f>H432*0.16</f>
        <v>732</v>
      </c>
      <c r="K432" s="49"/>
      <c r="L432" s="49"/>
      <c r="M432" s="40">
        <f>J432+K432+L432</f>
        <v>732</v>
      </c>
      <c r="N432" s="49"/>
      <c r="O432" s="49"/>
      <c r="P432" s="49"/>
      <c r="Q432" s="40"/>
      <c r="R432" s="40"/>
      <c r="S432" s="57">
        <v>1</v>
      </c>
      <c r="T432" s="19">
        <f>M432+Q432</f>
        <v>732</v>
      </c>
      <c r="U432" s="58">
        <v>44958</v>
      </c>
      <c r="V432" s="59">
        <v>45139</v>
      </c>
      <c r="W432" s="60">
        <f>DATEDIF(U432,V432,"M")+1</f>
        <v>7</v>
      </c>
    </row>
    <row r="433" ht="18.75" customHeight="1" spans="1:23">
      <c r="A433" s="13">
        <v>428</v>
      </c>
      <c r="B433" s="23"/>
      <c r="C433" s="33" t="s">
        <v>1356</v>
      </c>
      <c r="D433" s="33" t="s">
        <v>31</v>
      </c>
      <c r="E433" s="78" t="s">
        <v>1357</v>
      </c>
      <c r="F433" s="16" t="s">
        <v>1358</v>
      </c>
      <c r="G433" s="28" t="s">
        <v>40</v>
      </c>
      <c r="H433" s="19">
        <v>4575</v>
      </c>
      <c r="I433" s="49"/>
      <c r="J433" s="19">
        <f>H433*0.16</f>
        <v>732</v>
      </c>
      <c r="K433" s="49"/>
      <c r="L433" s="49"/>
      <c r="M433" s="40">
        <f>J433+K433+L433</f>
        <v>732</v>
      </c>
      <c r="N433" s="49"/>
      <c r="O433" s="49"/>
      <c r="P433" s="49"/>
      <c r="Q433" s="40"/>
      <c r="R433" s="40"/>
      <c r="S433" s="57">
        <v>1</v>
      </c>
      <c r="T433" s="19">
        <f>M433+Q433</f>
        <v>732</v>
      </c>
      <c r="U433" s="58">
        <v>44348</v>
      </c>
      <c r="V433" s="59">
        <v>45139</v>
      </c>
      <c r="W433" s="60">
        <f>DATEDIF(U433,V433,"M")+1-22</f>
        <v>5</v>
      </c>
    </row>
    <row r="434" ht="18.75" customHeight="1" spans="1:23">
      <c r="A434" s="13">
        <v>429</v>
      </c>
      <c r="B434" s="20" t="s">
        <v>1359</v>
      </c>
      <c r="C434" s="21" t="s">
        <v>1360</v>
      </c>
      <c r="D434" s="21" t="s">
        <v>37</v>
      </c>
      <c r="E434" s="27" t="s">
        <v>1361</v>
      </c>
      <c r="F434" s="16" t="s">
        <v>1362</v>
      </c>
      <c r="G434" s="28" t="s">
        <v>40</v>
      </c>
      <c r="H434" s="25">
        <v>4575</v>
      </c>
      <c r="I434" s="49"/>
      <c r="J434" s="19">
        <f>H434*0.16</f>
        <v>732</v>
      </c>
      <c r="K434" s="49"/>
      <c r="L434" s="49"/>
      <c r="M434" s="40">
        <f>J434+K434+L434</f>
        <v>732</v>
      </c>
      <c r="N434" s="49"/>
      <c r="O434" s="49"/>
      <c r="P434" s="49"/>
      <c r="Q434" s="40"/>
      <c r="R434" s="40"/>
      <c r="S434" s="57">
        <v>1</v>
      </c>
      <c r="T434" s="19">
        <f>M434+Q434</f>
        <v>732</v>
      </c>
      <c r="U434" s="58">
        <v>44621</v>
      </c>
      <c r="V434" s="59">
        <v>45139</v>
      </c>
      <c r="W434" s="60">
        <f t="shared" ref="W434:W458" si="64">DATEDIF(U434,V434,"M")+1</f>
        <v>18</v>
      </c>
    </row>
    <row r="435" ht="18.75" customHeight="1" spans="1:23">
      <c r="A435" s="13">
        <v>430</v>
      </c>
      <c r="B435" s="23"/>
      <c r="C435" s="21" t="s">
        <v>1363</v>
      </c>
      <c r="D435" s="21" t="s">
        <v>37</v>
      </c>
      <c r="E435" s="27" t="s">
        <v>1364</v>
      </c>
      <c r="F435" s="16" t="s">
        <v>1365</v>
      </c>
      <c r="G435" s="28" t="s">
        <v>40</v>
      </c>
      <c r="H435" s="25">
        <v>4575</v>
      </c>
      <c r="I435" s="49"/>
      <c r="J435" s="19">
        <f>H435*0.16</f>
        <v>732</v>
      </c>
      <c r="K435" s="49"/>
      <c r="L435" s="49"/>
      <c r="M435" s="40">
        <f>J435+K435+L435</f>
        <v>732</v>
      </c>
      <c r="N435" s="49"/>
      <c r="O435" s="49"/>
      <c r="P435" s="49"/>
      <c r="Q435" s="40"/>
      <c r="R435" s="40"/>
      <c r="S435" s="57">
        <v>1</v>
      </c>
      <c r="T435" s="19">
        <f>M435+Q435</f>
        <v>732</v>
      </c>
      <c r="U435" s="58">
        <v>44652</v>
      </c>
      <c r="V435" s="59">
        <v>45139</v>
      </c>
      <c r="W435" s="60">
        <f>DATEDIF(U435,V435,"M")+1</f>
        <v>17</v>
      </c>
    </row>
    <row r="436" ht="18.75" customHeight="1" spans="1:23">
      <c r="A436" s="13">
        <v>431</v>
      </c>
      <c r="B436" s="23"/>
      <c r="C436" s="21" t="s">
        <v>1366</v>
      </c>
      <c r="D436" s="21" t="s">
        <v>37</v>
      </c>
      <c r="E436" s="27" t="s">
        <v>1367</v>
      </c>
      <c r="F436" s="27" t="s">
        <v>1368</v>
      </c>
      <c r="G436" s="28" t="s">
        <v>40</v>
      </c>
      <c r="H436" s="25">
        <v>4575</v>
      </c>
      <c r="I436" s="49"/>
      <c r="J436" s="19">
        <f>H436*0.16</f>
        <v>732</v>
      </c>
      <c r="K436" s="49"/>
      <c r="L436" s="49"/>
      <c r="M436" s="40">
        <f>J436+K436+L436</f>
        <v>732</v>
      </c>
      <c r="N436" s="49"/>
      <c r="O436" s="49"/>
      <c r="P436" s="49"/>
      <c r="Q436" s="40"/>
      <c r="R436" s="40"/>
      <c r="S436" s="57">
        <v>1</v>
      </c>
      <c r="T436" s="19">
        <f>M436+Q436</f>
        <v>732</v>
      </c>
      <c r="U436" s="58">
        <v>44713</v>
      </c>
      <c r="V436" s="59">
        <v>45139</v>
      </c>
      <c r="W436" s="60">
        <f>DATEDIF(U436,V436,"M")+1</f>
        <v>15</v>
      </c>
    </row>
    <row r="437" ht="18.75" customHeight="1" spans="1:23">
      <c r="A437" s="13">
        <v>432</v>
      </c>
      <c r="B437" s="23"/>
      <c r="C437" s="21" t="s">
        <v>1369</v>
      </c>
      <c r="D437" s="21" t="s">
        <v>31</v>
      </c>
      <c r="E437" s="27" t="s">
        <v>1370</v>
      </c>
      <c r="F437" s="27" t="s">
        <v>1371</v>
      </c>
      <c r="G437" s="28" t="s">
        <v>40</v>
      </c>
      <c r="H437" s="25">
        <v>4575</v>
      </c>
      <c r="I437" s="49"/>
      <c r="J437" s="19">
        <f>H437*0.16</f>
        <v>732</v>
      </c>
      <c r="K437" s="49"/>
      <c r="L437" s="49"/>
      <c r="M437" s="40">
        <f>J437+K437+L437</f>
        <v>732</v>
      </c>
      <c r="N437" s="49"/>
      <c r="O437" s="49"/>
      <c r="P437" s="49"/>
      <c r="Q437" s="40"/>
      <c r="R437" s="40"/>
      <c r="S437" s="57">
        <v>1</v>
      </c>
      <c r="T437" s="19">
        <f>M437+Q437</f>
        <v>732</v>
      </c>
      <c r="U437" s="58">
        <v>44713</v>
      </c>
      <c r="V437" s="59">
        <v>45139</v>
      </c>
      <c r="W437" s="60">
        <f>DATEDIF(U437,V437,"M")+1</f>
        <v>15</v>
      </c>
    </row>
    <row r="438" ht="18.75" customHeight="1" spans="1:23">
      <c r="A438" s="13">
        <v>433</v>
      </c>
      <c r="B438" s="23"/>
      <c r="C438" s="21" t="s">
        <v>1372</v>
      </c>
      <c r="D438" s="21" t="s">
        <v>37</v>
      </c>
      <c r="E438" s="27" t="s">
        <v>1373</v>
      </c>
      <c r="F438" s="64" t="s">
        <v>1374</v>
      </c>
      <c r="G438" s="28" t="s">
        <v>40</v>
      </c>
      <c r="H438" s="25">
        <v>4575</v>
      </c>
      <c r="I438" s="49"/>
      <c r="J438" s="19">
        <f>H438*0.16</f>
        <v>732</v>
      </c>
      <c r="K438" s="49"/>
      <c r="L438" s="49"/>
      <c r="M438" s="40">
        <f>J438+K438+L438</f>
        <v>732</v>
      </c>
      <c r="N438" s="49"/>
      <c r="O438" s="49"/>
      <c r="P438" s="49"/>
      <c r="Q438" s="40"/>
      <c r="R438" s="40"/>
      <c r="S438" s="57">
        <v>1</v>
      </c>
      <c r="T438" s="19">
        <f>M438+Q438</f>
        <v>732</v>
      </c>
      <c r="U438" s="58">
        <v>44835</v>
      </c>
      <c r="V438" s="59">
        <v>45139</v>
      </c>
      <c r="W438" s="60">
        <f>DATEDIF(U438,V438,"M")+1</f>
        <v>11</v>
      </c>
    </row>
    <row r="439" ht="18.75" customHeight="1" spans="1:23">
      <c r="A439" s="13">
        <v>434</v>
      </c>
      <c r="B439" s="23"/>
      <c r="C439" s="21" t="s">
        <v>1375</v>
      </c>
      <c r="D439" s="21" t="s">
        <v>37</v>
      </c>
      <c r="E439" s="27" t="s">
        <v>1376</v>
      </c>
      <c r="F439" s="79" t="s">
        <v>1377</v>
      </c>
      <c r="G439" s="28" t="s">
        <v>40</v>
      </c>
      <c r="H439" s="25">
        <v>4575</v>
      </c>
      <c r="I439" s="49"/>
      <c r="J439" s="19">
        <f>H439*0.16</f>
        <v>732</v>
      </c>
      <c r="K439" s="49"/>
      <c r="L439" s="49"/>
      <c r="M439" s="40">
        <f t="shared" ref="M439:M502" si="65">J439+K439+L439</f>
        <v>732</v>
      </c>
      <c r="N439" s="49"/>
      <c r="O439" s="49"/>
      <c r="P439" s="49"/>
      <c r="Q439" s="40"/>
      <c r="R439" s="40"/>
      <c r="S439" s="57">
        <v>1</v>
      </c>
      <c r="T439" s="19">
        <f>M439+Q439</f>
        <v>732</v>
      </c>
      <c r="U439" s="58">
        <v>44986</v>
      </c>
      <c r="V439" s="59">
        <v>45139</v>
      </c>
      <c r="W439" s="60">
        <f>DATEDIF(U439,V439,"M")+1</f>
        <v>6</v>
      </c>
    </row>
    <row r="440" ht="18.75" customHeight="1" spans="1:23">
      <c r="A440" s="13">
        <v>435</v>
      </c>
      <c r="B440" s="23"/>
      <c r="C440" s="21" t="s">
        <v>1378</v>
      </c>
      <c r="D440" s="21" t="s">
        <v>37</v>
      </c>
      <c r="E440" s="27" t="s">
        <v>1379</v>
      </c>
      <c r="F440" s="64" t="s">
        <v>1380</v>
      </c>
      <c r="G440" s="28" t="s">
        <v>40</v>
      </c>
      <c r="H440" s="25">
        <v>4575</v>
      </c>
      <c r="I440" s="49"/>
      <c r="J440" s="19">
        <f>H440*0.16</f>
        <v>732</v>
      </c>
      <c r="K440" s="49"/>
      <c r="L440" s="49"/>
      <c r="M440" s="40">
        <f>J440+K440+L440</f>
        <v>732</v>
      </c>
      <c r="N440" s="49"/>
      <c r="O440" s="49"/>
      <c r="P440" s="49"/>
      <c r="Q440" s="40"/>
      <c r="R440" s="40"/>
      <c r="S440" s="57">
        <v>1</v>
      </c>
      <c r="T440" s="19">
        <f>M440+Q440</f>
        <v>732</v>
      </c>
      <c r="U440" s="58">
        <v>44986</v>
      </c>
      <c r="V440" s="59">
        <v>45139</v>
      </c>
      <c r="W440" s="60">
        <f>DATEDIF(U440,V440,"M")+1</f>
        <v>6</v>
      </c>
    </row>
    <row r="441" ht="18.75" customHeight="1" spans="1:23">
      <c r="A441" s="13">
        <v>436</v>
      </c>
      <c r="B441" s="23"/>
      <c r="C441" s="21" t="s">
        <v>1381</v>
      </c>
      <c r="D441" s="21" t="s">
        <v>37</v>
      </c>
      <c r="E441" s="27" t="s">
        <v>1382</v>
      </c>
      <c r="F441" s="64" t="s">
        <v>1383</v>
      </c>
      <c r="G441" s="28" t="s">
        <v>40</v>
      </c>
      <c r="H441" s="25">
        <v>4575</v>
      </c>
      <c r="I441" s="49"/>
      <c r="J441" s="19">
        <f>H441*0.16</f>
        <v>732</v>
      </c>
      <c r="K441" s="49"/>
      <c r="L441" s="49"/>
      <c r="M441" s="40">
        <f>J441+K441+L441</f>
        <v>732</v>
      </c>
      <c r="N441" s="49"/>
      <c r="O441" s="49"/>
      <c r="P441" s="49"/>
      <c r="Q441" s="40"/>
      <c r="R441" s="40"/>
      <c r="S441" s="57">
        <v>1</v>
      </c>
      <c r="T441" s="19">
        <f>M441+Q441</f>
        <v>732</v>
      </c>
      <c r="U441" s="58">
        <v>44986</v>
      </c>
      <c r="V441" s="59">
        <v>45139</v>
      </c>
      <c r="W441" s="60">
        <f>DATEDIF(U441,V441,"M")+1</f>
        <v>6</v>
      </c>
    </row>
    <row r="442" ht="18.75" customHeight="1" spans="1:23">
      <c r="A442" s="13">
        <v>437</v>
      </c>
      <c r="B442" s="23"/>
      <c r="C442" s="21" t="s">
        <v>1384</v>
      </c>
      <c r="D442" s="21" t="s">
        <v>31</v>
      </c>
      <c r="E442" s="27" t="s">
        <v>1385</v>
      </c>
      <c r="F442" s="27" t="s">
        <v>1386</v>
      </c>
      <c r="G442" s="28" t="s">
        <v>40</v>
      </c>
      <c r="H442" s="25">
        <v>4575</v>
      </c>
      <c r="I442" s="49"/>
      <c r="J442" s="19">
        <f>H442*0.16</f>
        <v>732</v>
      </c>
      <c r="K442" s="49"/>
      <c r="L442" s="49"/>
      <c r="M442" s="40">
        <f>J442+K442+L442</f>
        <v>732</v>
      </c>
      <c r="N442" s="49"/>
      <c r="O442" s="49"/>
      <c r="P442" s="49"/>
      <c r="Q442" s="40"/>
      <c r="R442" s="40"/>
      <c r="S442" s="57">
        <v>1</v>
      </c>
      <c r="T442" s="19">
        <f>M442+Q442</f>
        <v>732</v>
      </c>
      <c r="U442" s="58">
        <v>45017</v>
      </c>
      <c r="V442" s="59">
        <v>45139</v>
      </c>
      <c r="W442" s="60">
        <f>DATEDIF(U442,V442,"M")+1</f>
        <v>5</v>
      </c>
    </row>
    <row r="443" ht="18.75" customHeight="1" spans="1:23">
      <c r="A443" s="13">
        <v>438</v>
      </c>
      <c r="B443" s="23"/>
      <c r="C443" s="21" t="s">
        <v>1387</v>
      </c>
      <c r="D443" s="21" t="s">
        <v>37</v>
      </c>
      <c r="E443" s="27" t="s">
        <v>1388</v>
      </c>
      <c r="F443" s="79" t="s">
        <v>1389</v>
      </c>
      <c r="G443" s="28" t="s">
        <v>40</v>
      </c>
      <c r="H443" s="25">
        <v>4575</v>
      </c>
      <c r="I443" s="49"/>
      <c r="J443" s="19">
        <f>H443*0.16</f>
        <v>732</v>
      </c>
      <c r="K443" s="49"/>
      <c r="L443" s="49"/>
      <c r="M443" s="40">
        <f>J443+K443+L443</f>
        <v>732</v>
      </c>
      <c r="N443" s="49"/>
      <c r="O443" s="49"/>
      <c r="P443" s="49"/>
      <c r="Q443" s="40"/>
      <c r="R443" s="40"/>
      <c r="S443" s="57">
        <v>1</v>
      </c>
      <c r="T443" s="19">
        <f>M443+Q443</f>
        <v>732</v>
      </c>
      <c r="U443" s="58">
        <v>45017</v>
      </c>
      <c r="V443" s="59">
        <v>45139</v>
      </c>
      <c r="W443" s="60">
        <f>DATEDIF(U443,V443,"M")+1</f>
        <v>5</v>
      </c>
    </row>
    <row r="444" ht="18.75" customHeight="1" spans="1:23">
      <c r="A444" s="13">
        <v>439</v>
      </c>
      <c r="B444" s="23"/>
      <c r="C444" s="21" t="s">
        <v>1390</v>
      </c>
      <c r="D444" s="21" t="s">
        <v>37</v>
      </c>
      <c r="E444" s="27" t="s">
        <v>1391</v>
      </c>
      <c r="F444" s="79" t="s">
        <v>1392</v>
      </c>
      <c r="G444" s="28" t="s">
        <v>40</v>
      </c>
      <c r="H444" s="25">
        <v>4575</v>
      </c>
      <c r="I444" s="49"/>
      <c r="J444" s="19">
        <f>H444*0.16</f>
        <v>732</v>
      </c>
      <c r="K444" s="49"/>
      <c r="L444" s="49"/>
      <c r="M444" s="40">
        <f>J444+K444+L444</f>
        <v>732</v>
      </c>
      <c r="N444" s="49"/>
      <c r="O444" s="49"/>
      <c r="P444" s="49"/>
      <c r="Q444" s="40"/>
      <c r="R444" s="40"/>
      <c r="S444" s="57">
        <v>1</v>
      </c>
      <c r="T444" s="19">
        <f>M444+Q444</f>
        <v>732</v>
      </c>
      <c r="U444" s="58">
        <v>45017</v>
      </c>
      <c r="V444" s="59">
        <v>45139</v>
      </c>
      <c r="W444" s="60">
        <f>DATEDIF(U444,V444,"M")+1</f>
        <v>5</v>
      </c>
    </row>
    <row r="445" ht="18.75" customHeight="1" spans="1:23">
      <c r="A445" s="13">
        <v>440</v>
      </c>
      <c r="B445" s="23"/>
      <c r="C445" s="21" t="s">
        <v>1393</v>
      </c>
      <c r="D445" s="21" t="s">
        <v>37</v>
      </c>
      <c r="E445" s="27" t="s">
        <v>1394</v>
      </c>
      <c r="F445" s="27" t="s">
        <v>1395</v>
      </c>
      <c r="G445" s="28" t="s">
        <v>40</v>
      </c>
      <c r="H445" s="25">
        <v>4575</v>
      </c>
      <c r="I445" s="49"/>
      <c r="J445" s="19">
        <f>H445*0.16</f>
        <v>732</v>
      </c>
      <c r="K445" s="49"/>
      <c r="L445" s="49"/>
      <c r="M445" s="40">
        <f>J445+K445+L445</f>
        <v>732</v>
      </c>
      <c r="N445" s="49"/>
      <c r="O445" s="49"/>
      <c r="P445" s="49"/>
      <c r="Q445" s="40"/>
      <c r="R445" s="40"/>
      <c r="S445" s="57">
        <v>1</v>
      </c>
      <c r="T445" s="19">
        <f>M445+Q445</f>
        <v>732</v>
      </c>
      <c r="U445" s="58">
        <v>45017</v>
      </c>
      <c r="V445" s="59">
        <v>45139</v>
      </c>
      <c r="W445" s="60">
        <f>DATEDIF(U445,V445,"M")+1</f>
        <v>5</v>
      </c>
    </row>
    <row r="446" ht="18.75" customHeight="1" spans="1:23">
      <c r="A446" s="13">
        <v>441</v>
      </c>
      <c r="B446" s="23"/>
      <c r="C446" s="21" t="s">
        <v>1396</v>
      </c>
      <c r="D446" s="21" t="s">
        <v>37</v>
      </c>
      <c r="E446" s="27" t="s">
        <v>1397</v>
      </c>
      <c r="F446" s="27" t="s">
        <v>1398</v>
      </c>
      <c r="G446" s="28" t="s">
        <v>40</v>
      </c>
      <c r="H446" s="25">
        <v>4575</v>
      </c>
      <c r="I446" s="49"/>
      <c r="J446" s="19">
        <f>H446*0.16</f>
        <v>732</v>
      </c>
      <c r="K446" s="49"/>
      <c r="L446" s="49"/>
      <c r="M446" s="40">
        <f>J446+K446+L446</f>
        <v>732</v>
      </c>
      <c r="N446" s="49"/>
      <c r="O446" s="49"/>
      <c r="P446" s="49"/>
      <c r="Q446" s="40"/>
      <c r="R446" s="40"/>
      <c r="S446" s="57">
        <v>1</v>
      </c>
      <c r="T446" s="19">
        <f>M446+Q446</f>
        <v>732</v>
      </c>
      <c r="U446" s="58">
        <v>45017</v>
      </c>
      <c r="V446" s="59">
        <v>45139</v>
      </c>
      <c r="W446" s="60">
        <f>DATEDIF(U446,V446,"M")+1</f>
        <v>5</v>
      </c>
    </row>
    <row r="447" ht="18.75" customHeight="1" spans="1:23">
      <c r="A447" s="13">
        <v>442</v>
      </c>
      <c r="B447" s="23"/>
      <c r="C447" s="21" t="s">
        <v>1399</v>
      </c>
      <c r="D447" s="21" t="s">
        <v>37</v>
      </c>
      <c r="E447" s="27" t="s">
        <v>1400</v>
      </c>
      <c r="F447" s="27" t="s">
        <v>1401</v>
      </c>
      <c r="G447" s="28" t="s">
        <v>40</v>
      </c>
      <c r="H447" s="25">
        <v>4575</v>
      </c>
      <c r="I447" s="49"/>
      <c r="J447" s="19">
        <f>H447*0.16</f>
        <v>732</v>
      </c>
      <c r="K447" s="49"/>
      <c r="L447" s="49"/>
      <c r="M447" s="40">
        <f>J447+K447+L447</f>
        <v>732</v>
      </c>
      <c r="N447" s="49"/>
      <c r="O447" s="49"/>
      <c r="P447" s="49"/>
      <c r="Q447" s="40"/>
      <c r="R447" s="40"/>
      <c r="S447" s="57">
        <v>1</v>
      </c>
      <c r="T447" s="19">
        <f>M447+Q447</f>
        <v>732</v>
      </c>
      <c r="U447" s="58">
        <v>45017</v>
      </c>
      <c r="V447" s="59">
        <v>45139</v>
      </c>
      <c r="W447" s="60">
        <f>DATEDIF(U447,V447,"M")+1</f>
        <v>5</v>
      </c>
    </row>
    <row r="448" ht="18.75" customHeight="1" spans="1:23">
      <c r="A448" s="13">
        <v>443</v>
      </c>
      <c r="B448" s="23"/>
      <c r="C448" s="21" t="s">
        <v>1402</v>
      </c>
      <c r="D448" s="21" t="s">
        <v>31</v>
      </c>
      <c r="E448" s="27" t="s">
        <v>1403</v>
      </c>
      <c r="F448" s="27" t="s">
        <v>1404</v>
      </c>
      <c r="G448" s="28" t="s">
        <v>40</v>
      </c>
      <c r="H448" s="25">
        <v>4575</v>
      </c>
      <c r="I448" s="49"/>
      <c r="J448" s="19">
        <f>H448*0.16</f>
        <v>732</v>
      </c>
      <c r="K448" s="49"/>
      <c r="L448" s="49"/>
      <c r="M448" s="40">
        <f>J448+K448+L448</f>
        <v>732</v>
      </c>
      <c r="N448" s="49"/>
      <c r="O448" s="49"/>
      <c r="P448" s="49"/>
      <c r="Q448" s="40"/>
      <c r="R448" s="40"/>
      <c r="S448" s="57">
        <v>1</v>
      </c>
      <c r="T448" s="19">
        <f>M448+Q448</f>
        <v>732</v>
      </c>
      <c r="U448" s="58">
        <v>45047</v>
      </c>
      <c r="V448" s="59">
        <v>45139</v>
      </c>
      <c r="W448" s="60">
        <f>DATEDIF(U448,V448,"M")+1</f>
        <v>4</v>
      </c>
    </row>
    <row r="449" ht="18.75" customHeight="1" spans="1:23">
      <c r="A449" s="13">
        <v>444</v>
      </c>
      <c r="B449" s="23"/>
      <c r="C449" s="21" t="s">
        <v>1405</v>
      </c>
      <c r="D449" s="21" t="s">
        <v>37</v>
      </c>
      <c r="E449" s="27" t="s">
        <v>1406</v>
      </c>
      <c r="F449" s="27" t="s">
        <v>1407</v>
      </c>
      <c r="G449" s="28" t="s">
        <v>40</v>
      </c>
      <c r="H449" s="25">
        <v>4575</v>
      </c>
      <c r="I449" s="49"/>
      <c r="J449" s="19">
        <f>H449*0.16</f>
        <v>732</v>
      </c>
      <c r="K449" s="49"/>
      <c r="L449" s="49"/>
      <c r="M449" s="40">
        <f>J449+K449+L449</f>
        <v>732</v>
      </c>
      <c r="N449" s="49"/>
      <c r="O449" s="49"/>
      <c r="P449" s="49"/>
      <c r="Q449" s="40"/>
      <c r="R449" s="40"/>
      <c r="S449" s="57">
        <v>1</v>
      </c>
      <c r="T449" s="19">
        <f>M449+Q449</f>
        <v>732</v>
      </c>
      <c r="U449" s="58">
        <v>45139</v>
      </c>
      <c r="V449" s="59">
        <v>45139</v>
      </c>
      <c r="W449" s="60">
        <f>DATEDIF(U449,V449,"M")+1</f>
        <v>1</v>
      </c>
    </row>
    <row r="450" ht="18.75" customHeight="1" spans="1:23">
      <c r="A450" s="13">
        <v>445</v>
      </c>
      <c r="B450" s="20" t="s">
        <v>1408</v>
      </c>
      <c r="C450" s="21" t="s">
        <v>1409</v>
      </c>
      <c r="D450" s="21" t="s">
        <v>37</v>
      </c>
      <c r="E450" s="27" t="s">
        <v>1410</v>
      </c>
      <c r="F450" s="27" t="s">
        <v>1411</v>
      </c>
      <c r="G450" s="28" t="s">
        <v>40</v>
      </c>
      <c r="H450" s="29">
        <v>4575</v>
      </c>
      <c r="I450" s="49"/>
      <c r="J450" s="19">
        <f>H450*0.16</f>
        <v>732</v>
      </c>
      <c r="K450" s="49"/>
      <c r="L450" s="49"/>
      <c r="M450" s="40">
        <f>J450+K450+L450</f>
        <v>732</v>
      </c>
      <c r="N450" s="49"/>
      <c r="O450" s="49"/>
      <c r="P450" s="49"/>
      <c r="Q450" s="40"/>
      <c r="R450" s="40"/>
      <c r="S450" s="57">
        <v>1</v>
      </c>
      <c r="T450" s="19">
        <f>M450+Q450</f>
        <v>732</v>
      </c>
      <c r="U450" s="58">
        <v>44652</v>
      </c>
      <c r="V450" s="59">
        <v>45139</v>
      </c>
      <c r="W450" s="60">
        <f>DATEDIF(U450,V450,"M")+1</f>
        <v>17</v>
      </c>
    </row>
    <row r="451" ht="18.75" customHeight="1" spans="1:23">
      <c r="A451" s="13">
        <v>446</v>
      </c>
      <c r="B451" s="23"/>
      <c r="C451" s="21" t="s">
        <v>1412</v>
      </c>
      <c r="D451" s="21" t="s">
        <v>37</v>
      </c>
      <c r="E451" s="27" t="s">
        <v>1413</v>
      </c>
      <c r="F451" s="27" t="s">
        <v>1414</v>
      </c>
      <c r="G451" s="28" t="s">
        <v>40</v>
      </c>
      <c r="H451" s="29">
        <v>4575</v>
      </c>
      <c r="I451" s="49"/>
      <c r="J451" s="19">
        <f>H451*0.16</f>
        <v>732</v>
      </c>
      <c r="K451" s="49"/>
      <c r="L451" s="49"/>
      <c r="M451" s="40">
        <f>J451+K451+L451</f>
        <v>732</v>
      </c>
      <c r="N451" s="49"/>
      <c r="O451" s="49"/>
      <c r="P451" s="49"/>
      <c r="Q451" s="40"/>
      <c r="R451" s="40"/>
      <c r="S451" s="57">
        <v>1</v>
      </c>
      <c r="T451" s="19">
        <f>M451+Q451</f>
        <v>732</v>
      </c>
      <c r="U451" s="58">
        <v>44652</v>
      </c>
      <c r="V451" s="59">
        <v>45139</v>
      </c>
      <c r="W451" s="60">
        <f>DATEDIF(U451,V451,"M")+1</f>
        <v>17</v>
      </c>
    </row>
    <row r="452" ht="18.75" customHeight="1" spans="1:23">
      <c r="A452" s="13">
        <v>447</v>
      </c>
      <c r="B452" s="23"/>
      <c r="C452" s="21" t="s">
        <v>1415</v>
      </c>
      <c r="D452" s="21" t="s">
        <v>31</v>
      </c>
      <c r="E452" s="27" t="s">
        <v>1416</v>
      </c>
      <c r="F452" s="27" t="s">
        <v>1417</v>
      </c>
      <c r="G452" s="28" t="s">
        <v>40</v>
      </c>
      <c r="H452" s="29">
        <v>4575</v>
      </c>
      <c r="I452" s="49"/>
      <c r="J452" s="19">
        <f>H452*0.16</f>
        <v>732</v>
      </c>
      <c r="K452" s="49"/>
      <c r="L452" s="49"/>
      <c r="M452" s="40">
        <f>J452+K452+L452</f>
        <v>732</v>
      </c>
      <c r="N452" s="49"/>
      <c r="O452" s="49"/>
      <c r="P452" s="49"/>
      <c r="Q452" s="40"/>
      <c r="R452" s="40"/>
      <c r="S452" s="57">
        <v>1</v>
      </c>
      <c r="T452" s="19">
        <f>M452+Q452</f>
        <v>732</v>
      </c>
      <c r="U452" s="58">
        <v>44652</v>
      </c>
      <c r="V452" s="59">
        <v>45139</v>
      </c>
      <c r="W452" s="60">
        <f>DATEDIF(U452,V452,"M")+1</f>
        <v>17</v>
      </c>
    </row>
    <row r="453" ht="18.75" customHeight="1" spans="1:23">
      <c r="A453" s="13">
        <v>448</v>
      </c>
      <c r="B453" s="33"/>
      <c r="C453" s="21" t="s">
        <v>1418</v>
      </c>
      <c r="D453" s="21" t="s">
        <v>31</v>
      </c>
      <c r="E453" s="27" t="s">
        <v>1419</v>
      </c>
      <c r="F453" s="27" t="s">
        <v>1420</v>
      </c>
      <c r="G453" s="28" t="s">
        <v>40</v>
      </c>
      <c r="H453" s="29">
        <v>4575</v>
      </c>
      <c r="I453" s="49"/>
      <c r="J453" s="19">
        <f>H453*0.16</f>
        <v>732</v>
      </c>
      <c r="K453" s="49"/>
      <c r="L453" s="49"/>
      <c r="M453" s="40">
        <f>J453+K453+L453</f>
        <v>732</v>
      </c>
      <c r="N453" s="49"/>
      <c r="O453" s="49"/>
      <c r="P453" s="49"/>
      <c r="Q453" s="40"/>
      <c r="R453" s="40"/>
      <c r="S453" s="57">
        <v>1</v>
      </c>
      <c r="T453" s="19">
        <f>M453+Q453</f>
        <v>732</v>
      </c>
      <c r="U453" s="58">
        <v>44652</v>
      </c>
      <c r="V453" s="59">
        <v>45139</v>
      </c>
      <c r="W453" s="60">
        <f>DATEDIF(U453,V453,"M")+1</f>
        <v>17</v>
      </c>
    </row>
    <row r="454" ht="18.75" customHeight="1" spans="1:23">
      <c r="A454" s="13">
        <v>449</v>
      </c>
      <c r="B454" s="21" t="s">
        <v>1421</v>
      </c>
      <c r="C454" s="21" t="s">
        <v>1422</v>
      </c>
      <c r="D454" s="21" t="s">
        <v>31</v>
      </c>
      <c r="E454" s="27" t="s">
        <v>1423</v>
      </c>
      <c r="F454" s="27" t="s">
        <v>1424</v>
      </c>
      <c r="G454" s="28" t="s">
        <v>40</v>
      </c>
      <c r="H454" s="29">
        <v>4575</v>
      </c>
      <c r="I454" s="49"/>
      <c r="J454" s="19">
        <f t="shared" ref="J454:J517" si="66">H454*0.16</f>
        <v>732</v>
      </c>
      <c r="K454" s="49"/>
      <c r="L454" s="49"/>
      <c r="M454" s="40">
        <f>J454+K454+L454</f>
        <v>732</v>
      </c>
      <c r="N454" s="49"/>
      <c r="O454" s="49"/>
      <c r="P454" s="49"/>
      <c r="Q454" s="40"/>
      <c r="R454" s="40"/>
      <c r="S454" s="57">
        <v>1</v>
      </c>
      <c r="T454" s="19">
        <f t="shared" ref="T454:T517" si="67">M454+Q454</f>
        <v>732</v>
      </c>
      <c r="U454" s="58">
        <v>44652</v>
      </c>
      <c r="V454" s="59">
        <v>45139</v>
      </c>
      <c r="W454" s="60">
        <f>DATEDIF(U454,V454,"M")+1</f>
        <v>17</v>
      </c>
    </row>
    <row r="455" ht="18.75" customHeight="1" spans="1:23">
      <c r="A455" s="13">
        <v>450</v>
      </c>
      <c r="B455" s="20" t="s">
        <v>1425</v>
      </c>
      <c r="C455" s="21" t="s">
        <v>1426</v>
      </c>
      <c r="D455" s="21" t="s">
        <v>31</v>
      </c>
      <c r="E455" s="27" t="s">
        <v>1427</v>
      </c>
      <c r="F455" s="22" t="s">
        <v>1428</v>
      </c>
      <c r="G455" s="28" t="s">
        <v>40</v>
      </c>
      <c r="H455" s="26">
        <v>4575</v>
      </c>
      <c r="I455" s="49"/>
      <c r="J455" s="19">
        <f>H455*0.16</f>
        <v>732</v>
      </c>
      <c r="K455" s="49"/>
      <c r="L455" s="49"/>
      <c r="M455" s="40">
        <f>J455+K455+L455</f>
        <v>732</v>
      </c>
      <c r="N455" s="49"/>
      <c r="O455" s="49"/>
      <c r="P455" s="49"/>
      <c r="Q455" s="40"/>
      <c r="R455" s="40"/>
      <c r="S455" s="57">
        <v>1</v>
      </c>
      <c r="T455" s="19">
        <f>M455+Q455</f>
        <v>732</v>
      </c>
      <c r="U455" s="58">
        <v>44652</v>
      </c>
      <c r="V455" s="59">
        <v>45139</v>
      </c>
      <c r="W455" s="60">
        <f>DATEDIF(U455,V455,"M")+1</f>
        <v>17</v>
      </c>
    </row>
    <row r="456" ht="18.75" customHeight="1" spans="1:23">
      <c r="A456" s="13">
        <v>451</v>
      </c>
      <c r="B456" s="23"/>
      <c r="C456" s="21" t="s">
        <v>1429</v>
      </c>
      <c r="D456" s="21" t="s">
        <v>37</v>
      </c>
      <c r="E456" s="27" t="s">
        <v>1430</v>
      </c>
      <c r="F456" s="22" t="s">
        <v>1431</v>
      </c>
      <c r="G456" s="28" t="s">
        <v>40</v>
      </c>
      <c r="H456" s="26">
        <v>4575</v>
      </c>
      <c r="I456" s="49"/>
      <c r="J456" s="19">
        <f>H456*0.16</f>
        <v>732</v>
      </c>
      <c r="K456" s="49"/>
      <c r="L456" s="49"/>
      <c r="M456" s="40">
        <f>J456+K456+L456</f>
        <v>732</v>
      </c>
      <c r="N456" s="49"/>
      <c r="O456" s="49"/>
      <c r="P456" s="49"/>
      <c r="Q456" s="40"/>
      <c r="R456" s="40"/>
      <c r="S456" s="57">
        <v>1</v>
      </c>
      <c r="T456" s="19">
        <f>M456+Q456</f>
        <v>732</v>
      </c>
      <c r="U456" s="58">
        <v>44682</v>
      </c>
      <c r="V456" s="59">
        <v>45139</v>
      </c>
      <c r="W456" s="60">
        <f>DATEDIF(U456,V456,"M")+1</f>
        <v>16</v>
      </c>
    </row>
    <row r="457" ht="18.75" customHeight="1" spans="1:23">
      <c r="A457" s="13">
        <v>452</v>
      </c>
      <c r="B457" s="33"/>
      <c r="C457" s="21" t="s">
        <v>1432</v>
      </c>
      <c r="D457" s="21" t="s">
        <v>37</v>
      </c>
      <c r="E457" s="27" t="s">
        <v>1433</v>
      </c>
      <c r="F457" s="22" t="s">
        <v>1434</v>
      </c>
      <c r="G457" s="28" t="s">
        <v>40</v>
      </c>
      <c r="H457" s="26">
        <v>4575</v>
      </c>
      <c r="I457" s="49"/>
      <c r="J457" s="19">
        <f>H457*0.16</f>
        <v>732</v>
      </c>
      <c r="K457" s="49"/>
      <c r="L457" s="49"/>
      <c r="M457" s="40">
        <f>J457+K457+L457</f>
        <v>732</v>
      </c>
      <c r="N457" s="49"/>
      <c r="O457" s="49"/>
      <c r="P457" s="49"/>
      <c r="Q457" s="40"/>
      <c r="R457" s="40"/>
      <c r="S457" s="57">
        <v>1</v>
      </c>
      <c r="T457" s="19">
        <f>M457+Q457</f>
        <v>732</v>
      </c>
      <c r="U457" s="58">
        <v>44986</v>
      </c>
      <c r="V457" s="59">
        <v>45139</v>
      </c>
      <c r="W457" s="60">
        <f>DATEDIF(U457,V457,"M")+1</f>
        <v>6</v>
      </c>
    </row>
    <row r="458" ht="18.75" customHeight="1" spans="1:23">
      <c r="A458" s="13">
        <v>453</v>
      </c>
      <c r="B458" s="80" t="s">
        <v>1435</v>
      </c>
      <c r="C458" s="21" t="s">
        <v>1436</v>
      </c>
      <c r="D458" s="21" t="s">
        <v>31</v>
      </c>
      <c r="E458" s="71" t="s">
        <v>1437</v>
      </c>
      <c r="F458" s="22" t="s">
        <v>1438</v>
      </c>
      <c r="G458" s="28" t="s">
        <v>40</v>
      </c>
      <c r="H458" s="26">
        <v>4575</v>
      </c>
      <c r="I458" s="49"/>
      <c r="J458" s="19">
        <f>H458*0.16</f>
        <v>732</v>
      </c>
      <c r="K458" s="49"/>
      <c r="L458" s="49"/>
      <c r="M458" s="40">
        <f>J458+K458+L458</f>
        <v>732</v>
      </c>
      <c r="N458" s="49"/>
      <c r="O458" s="49"/>
      <c r="P458" s="49"/>
      <c r="Q458" s="40"/>
      <c r="R458" s="40"/>
      <c r="S458" s="57">
        <v>1</v>
      </c>
      <c r="T458" s="19">
        <f>M458+Q458</f>
        <v>732</v>
      </c>
      <c r="U458" s="58">
        <v>44682</v>
      </c>
      <c r="V458" s="59">
        <v>45139</v>
      </c>
      <c r="W458" s="60">
        <f>DATEDIF(U458,V458,"M")+1</f>
        <v>16</v>
      </c>
    </row>
    <row r="459" ht="18.75" customHeight="1" spans="1:23">
      <c r="A459" s="13">
        <v>454</v>
      </c>
      <c r="B459" s="81"/>
      <c r="C459" s="21" t="s">
        <v>1439</v>
      </c>
      <c r="D459" s="21" t="s">
        <v>37</v>
      </c>
      <c r="E459" s="71" t="s">
        <v>1440</v>
      </c>
      <c r="F459" s="22" t="s">
        <v>1441</v>
      </c>
      <c r="G459" s="28" t="s">
        <v>40</v>
      </c>
      <c r="H459" s="26">
        <v>4575</v>
      </c>
      <c r="I459" s="49"/>
      <c r="J459" s="19">
        <f>H459*0.16</f>
        <v>732</v>
      </c>
      <c r="K459" s="49"/>
      <c r="L459" s="49"/>
      <c r="M459" s="40">
        <f>J459+K459+L459</f>
        <v>732</v>
      </c>
      <c r="N459" s="49"/>
      <c r="O459" s="49"/>
      <c r="P459" s="49"/>
      <c r="Q459" s="40"/>
      <c r="R459" s="40"/>
      <c r="S459" s="57">
        <v>1</v>
      </c>
      <c r="T459" s="19">
        <f>M459+Q459</f>
        <v>732</v>
      </c>
      <c r="U459" s="58">
        <v>44287</v>
      </c>
      <c r="V459" s="59">
        <v>45139</v>
      </c>
      <c r="W459" s="60">
        <f>DATEDIF(U459,V459,"M")+1-12</f>
        <v>17</v>
      </c>
    </row>
    <row r="460" ht="18.75" customHeight="1" spans="1:23">
      <c r="A460" s="13">
        <v>455</v>
      </c>
      <c r="B460" s="21" t="s">
        <v>1442</v>
      </c>
      <c r="C460" s="36" t="s">
        <v>1443</v>
      </c>
      <c r="D460" s="21" t="s">
        <v>31</v>
      </c>
      <c r="E460" s="27" t="s">
        <v>1444</v>
      </c>
      <c r="F460" s="64" t="s">
        <v>1445</v>
      </c>
      <c r="G460" s="28" t="s">
        <v>40</v>
      </c>
      <c r="H460" s="26">
        <v>4575</v>
      </c>
      <c r="I460" s="49"/>
      <c r="J460" s="19">
        <f>H460*0.16</f>
        <v>732</v>
      </c>
      <c r="K460" s="49"/>
      <c r="L460" s="49"/>
      <c r="M460" s="40">
        <f>J460+K460+L460</f>
        <v>732</v>
      </c>
      <c r="N460" s="49"/>
      <c r="O460" s="49"/>
      <c r="P460" s="49"/>
      <c r="Q460" s="40"/>
      <c r="R460" s="40"/>
      <c r="S460" s="57">
        <v>1</v>
      </c>
      <c r="T460" s="19">
        <f>M460+Q460</f>
        <v>732</v>
      </c>
      <c r="U460" s="58">
        <v>44743</v>
      </c>
      <c r="V460" s="59">
        <v>45139</v>
      </c>
      <c r="W460" s="60">
        <f t="shared" ref="W460:W471" si="68">DATEDIF(U460,V460,"M")+1</f>
        <v>14</v>
      </c>
    </row>
    <row r="461" ht="18.75" customHeight="1" spans="1:23">
      <c r="A461" s="13">
        <v>456</v>
      </c>
      <c r="B461" s="21"/>
      <c r="C461" s="36" t="s">
        <v>1446</v>
      </c>
      <c r="D461" s="21" t="s">
        <v>31</v>
      </c>
      <c r="E461" s="27" t="s">
        <v>1447</v>
      </c>
      <c r="F461" s="64" t="s">
        <v>1448</v>
      </c>
      <c r="G461" s="28" t="s">
        <v>40</v>
      </c>
      <c r="H461" s="26">
        <v>4575</v>
      </c>
      <c r="I461" s="49"/>
      <c r="J461" s="19">
        <f>H461*0.16</f>
        <v>732</v>
      </c>
      <c r="K461" s="49"/>
      <c r="L461" s="49"/>
      <c r="M461" s="40">
        <f>J461+K461+L461</f>
        <v>732</v>
      </c>
      <c r="N461" s="49"/>
      <c r="O461" s="49"/>
      <c r="P461" s="49"/>
      <c r="Q461" s="40"/>
      <c r="R461" s="40"/>
      <c r="S461" s="57">
        <v>1</v>
      </c>
      <c r="T461" s="19">
        <f>M461+Q461</f>
        <v>732</v>
      </c>
      <c r="U461" s="58">
        <v>44743</v>
      </c>
      <c r="V461" s="59">
        <v>45139</v>
      </c>
      <c r="W461" s="60">
        <f>DATEDIF(U461,V461,"M")+1</f>
        <v>14</v>
      </c>
    </row>
    <row r="462" ht="18.75" customHeight="1" spans="1:23">
      <c r="A462" s="13">
        <v>457</v>
      </c>
      <c r="B462" s="21"/>
      <c r="C462" s="36" t="s">
        <v>1449</v>
      </c>
      <c r="D462" s="21" t="s">
        <v>37</v>
      </c>
      <c r="E462" s="27" t="s">
        <v>1450</v>
      </c>
      <c r="F462" s="64" t="s">
        <v>1451</v>
      </c>
      <c r="G462" s="28" t="s">
        <v>40</v>
      </c>
      <c r="H462" s="26">
        <v>4575</v>
      </c>
      <c r="I462" s="49"/>
      <c r="J462" s="19">
        <f>H462*0.16</f>
        <v>732</v>
      </c>
      <c r="K462" s="49"/>
      <c r="L462" s="49"/>
      <c r="M462" s="40">
        <f>J462+K462+L462</f>
        <v>732</v>
      </c>
      <c r="N462" s="49"/>
      <c r="O462" s="49"/>
      <c r="P462" s="49"/>
      <c r="Q462" s="40"/>
      <c r="R462" s="40"/>
      <c r="S462" s="57">
        <v>1</v>
      </c>
      <c r="T462" s="19">
        <f>M462+Q462</f>
        <v>732</v>
      </c>
      <c r="U462" s="58">
        <v>44409</v>
      </c>
      <c r="V462" s="59">
        <v>45139</v>
      </c>
      <c r="W462" s="60">
        <f>DATEDIF(U462,V462,"M")+1</f>
        <v>25</v>
      </c>
    </row>
    <row r="463" ht="18.75" customHeight="1" spans="1:23">
      <c r="A463" s="13">
        <v>458</v>
      </c>
      <c r="B463" s="21"/>
      <c r="C463" s="36" t="s">
        <v>1452</v>
      </c>
      <c r="D463" s="21" t="s">
        <v>31</v>
      </c>
      <c r="E463" s="27" t="s">
        <v>1453</v>
      </c>
      <c r="F463" s="64" t="s">
        <v>1454</v>
      </c>
      <c r="G463" s="28" t="s">
        <v>40</v>
      </c>
      <c r="H463" s="26">
        <v>4575</v>
      </c>
      <c r="I463" s="49"/>
      <c r="J463" s="19">
        <f>H463*0.16</f>
        <v>732</v>
      </c>
      <c r="K463" s="49"/>
      <c r="L463" s="49"/>
      <c r="M463" s="40">
        <f>J463+K463+L463</f>
        <v>732</v>
      </c>
      <c r="N463" s="49"/>
      <c r="O463" s="49"/>
      <c r="P463" s="49"/>
      <c r="Q463" s="40"/>
      <c r="R463" s="40"/>
      <c r="S463" s="57">
        <v>1</v>
      </c>
      <c r="T463" s="19">
        <f>M463+Q463</f>
        <v>732</v>
      </c>
      <c r="U463" s="58">
        <v>44409</v>
      </c>
      <c r="V463" s="59">
        <v>45139</v>
      </c>
      <c r="W463" s="60">
        <f>DATEDIF(U463,V463,"M")+1</f>
        <v>25</v>
      </c>
    </row>
    <row r="464" ht="18.75" customHeight="1" spans="1:23">
      <c r="A464" s="13">
        <v>459</v>
      </c>
      <c r="B464" s="21"/>
      <c r="C464" s="36" t="s">
        <v>1455</v>
      </c>
      <c r="D464" s="21" t="s">
        <v>31</v>
      </c>
      <c r="E464" s="27" t="s">
        <v>1456</v>
      </c>
      <c r="F464" s="64" t="s">
        <v>1457</v>
      </c>
      <c r="G464" s="28" t="s">
        <v>40</v>
      </c>
      <c r="H464" s="26">
        <v>4575</v>
      </c>
      <c r="I464" s="49"/>
      <c r="J464" s="19">
        <f>H464*0.16</f>
        <v>732</v>
      </c>
      <c r="K464" s="49"/>
      <c r="L464" s="49"/>
      <c r="M464" s="40">
        <f>J464+K464+L464</f>
        <v>732</v>
      </c>
      <c r="N464" s="49"/>
      <c r="O464" s="49"/>
      <c r="P464" s="49"/>
      <c r="Q464" s="40"/>
      <c r="R464" s="40"/>
      <c r="S464" s="57">
        <v>1</v>
      </c>
      <c r="T464" s="19">
        <f>M464+Q464</f>
        <v>732</v>
      </c>
      <c r="U464" s="58">
        <v>44409</v>
      </c>
      <c r="V464" s="59">
        <v>45139</v>
      </c>
      <c r="W464" s="60">
        <f>DATEDIF(U464,V464,"M")+1</f>
        <v>25</v>
      </c>
    </row>
    <row r="465" ht="18.75" customHeight="1" spans="1:23">
      <c r="A465" s="13">
        <v>460</v>
      </c>
      <c r="B465" s="21"/>
      <c r="C465" s="36" t="s">
        <v>1458</v>
      </c>
      <c r="D465" s="21" t="s">
        <v>31</v>
      </c>
      <c r="E465" s="27" t="s">
        <v>1459</v>
      </c>
      <c r="F465" s="64" t="s">
        <v>1460</v>
      </c>
      <c r="G465" s="28" t="s">
        <v>40</v>
      </c>
      <c r="H465" s="26">
        <v>4575</v>
      </c>
      <c r="I465" s="49"/>
      <c r="J465" s="19">
        <f>H465*0.16</f>
        <v>732</v>
      </c>
      <c r="K465" s="49"/>
      <c r="L465" s="49"/>
      <c r="M465" s="40">
        <f>J465+K465+L465</f>
        <v>732</v>
      </c>
      <c r="N465" s="49"/>
      <c r="O465" s="49"/>
      <c r="P465" s="49"/>
      <c r="Q465" s="40"/>
      <c r="R465" s="40"/>
      <c r="S465" s="57">
        <v>1</v>
      </c>
      <c r="T465" s="19">
        <f>M465+Q465</f>
        <v>732</v>
      </c>
      <c r="U465" s="58">
        <v>44409</v>
      </c>
      <c r="V465" s="59">
        <v>45139</v>
      </c>
      <c r="W465" s="60">
        <f>DATEDIF(U465,V465,"M")+1</f>
        <v>25</v>
      </c>
    </row>
    <row r="466" ht="18.75" customHeight="1" spans="1:23">
      <c r="A466" s="13">
        <v>461</v>
      </c>
      <c r="B466" s="21"/>
      <c r="C466" s="36" t="s">
        <v>1461</v>
      </c>
      <c r="D466" s="21" t="s">
        <v>37</v>
      </c>
      <c r="E466" s="27" t="s">
        <v>1462</v>
      </c>
      <c r="F466" s="64" t="s">
        <v>1463</v>
      </c>
      <c r="G466" s="28" t="s">
        <v>40</v>
      </c>
      <c r="H466" s="26">
        <v>4575</v>
      </c>
      <c r="I466" s="49"/>
      <c r="J466" s="19">
        <f>H466*0.16</f>
        <v>732</v>
      </c>
      <c r="K466" s="49"/>
      <c r="L466" s="49"/>
      <c r="M466" s="40">
        <f>J466+K466+L466</f>
        <v>732</v>
      </c>
      <c r="N466" s="49"/>
      <c r="O466" s="49"/>
      <c r="P466" s="49"/>
      <c r="Q466" s="40"/>
      <c r="R466" s="40"/>
      <c r="S466" s="57">
        <v>1</v>
      </c>
      <c r="T466" s="19">
        <f>M466+Q466</f>
        <v>732</v>
      </c>
      <c r="U466" s="58">
        <v>44409</v>
      </c>
      <c r="V466" s="59">
        <v>45139</v>
      </c>
      <c r="W466" s="60">
        <f>DATEDIF(U466,V466,"M")+1</f>
        <v>25</v>
      </c>
    </row>
    <row r="467" ht="18.75" customHeight="1" spans="1:23">
      <c r="A467" s="13">
        <v>462</v>
      </c>
      <c r="B467" s="21"/>
      <c r="C467" s="36" t="s">
        <v>1464</v>
      </c>
      <c r="D467" s="21" t="s">
        <v>31</v>
      </c>
      <c r="E467" s="27" t="s">
        <v>1465</v>
      </c>
      <c r="F467" s="64" t="s">
        <v>1466</v>
      </c>
      <c r="G467" s="28" t="s">
        <v>40</v>
      </c>
      <c r="H467" s="26">
        <v>4575</v>
      </c>
      <c r="I467" s="49"/>
      <c r="J467" s="19">
        <f>H467*0.16</f>
        <v>732</v>
      </c>
      <c r="K467" s="49"/>
      <c r="L467" s="49"/>
      <c r="M467" s="40">
        <f>J467+K467+L467</f>
        <v>732</v>
      </c>
      <c r="N467" s="49"/>
      <c r="O467" s="49"/>
      <c r="P467" s="49"/>
      <c r="Q467" s="40"/>
      <c r="R467" s="40"/>
      <c r="S467" s="57">
        <v>1</v>
      </c>
      <c r="T467" s="19">
        <f>M467+Q467</f>
        <v>732</v>
      </c>
      <c r="U467" s="58">
        <v>44409</v>
      </c>
      <c r="V467" s="59">
        <v>45139</v>
      </c>
      <c r="W467" s="60">
        <f>DATEDIF(U467,V467,"M")+1</f>
        <v>25</v>
      </c>
    </row>
    <row r="468" ht="18.75" customHeight="1" spans="1:23">
      <c r="A468" s="13">
        <v>463</v>
      </c>
      <c r="B468" s="21"/>
      <c r="C468" s="36" t="s">
        <v>1467</v>
      </c>
      <c r="D468" s="21" t="s">
        <v>37</v>
      </c>
      <c r="E468" s="27" t="s">
        <v>1468</v>
      </c>
      <c r="F468" s="64" t="s">
        <v>1469</v>
      </c>
      <c r="G468" s="28" t="s">
        <v>40</v>
      </c>
      <c r="H468" s="25">
        <v>4575</v>
      </c>
      <c r="I468" s="49"/>
      <c r="J468" s="19">
        <f>H468*0.16</f>
        <v>732</v>
      </c>
      <c r="K468" s="49"/>
      <c r="L468" s="49"/>
      <c r="M468" s="40">
        <f>J468+K468+L468</f>
        <v>732</v>
      </c>
      <c r="N468" s="49"/>
      <c r="O468" s="49"/>
      <c r="P468" s="49"/>
      <c r="Q468" s="40"/>
      <c r="R468" s="40"/>
      <c r="S468" s="57">
        <v>1</v>
      </c>
      <c r="T468" s="19">
        <f>M468+Q468</f>
        <v>732</v>
      </c>
      <c r="U468" s="58">
        <v>44986</v>
      </c>
      <c r="V468" s="59">
        <v>45139</v>
      </c>
      <c r="W468" s="60">
        <f>DATEDIF(U468,V468,"M")+1</f>
        <v>6</v>
      </c>
    </row>
    <row r="469" ht="18.75" customHeight="1" spans="1:23">
      <c r="A469" s="13">
        <v>464</v>
      </c>
      <c r="B469" s="21"/>
      <c r="C469" s="36" t="s">
        <v>1470</v>
      </c>
      <c r="D469" s="21" t="s">
        <v>37</v>
      </c>
      <c r="E469" s="27" t="s">
        <v>1471</v>
      </c>
      <c r="F469" s="64" t="s">
        <v>1472</v>
      </c>
      <c r="G469" s="28" t="s">
        <v>40</v>
      </c>
      <c r="H469" s="25">
        <v>4575</v>
      </c>
      <c r="I469" s="49"/>
      <c r="J469" s="19">
        <f>H469*0.16</f>
        <v>732</v>
      </c>
      <c r="K469" s="49"/>
      <c r="L469" s="49"/>
      <c r="M469" s="40">
        <f>J469+K469+L469</f>
        <v>732</v>
      </c>
      <c r="N469" s="49"/>
      <c r="O469" s="49"/>
      <c r="P469" s="49"/>
      <c r="Q469" s="40"/>
      <c r="R469" s="40"/>
      <c r="S469" s="57">
        <v>1</v>
      </c>
      <c r="T469" s="19">
        <f>M469+Q469</f>
        <v>732</v>
      </c>
      <c r="U469" s="58">
        <v>45047</v>
      </c>
      <c r="V469" s="59">
        <v>45139</v>
      </c>
      <c r="W469" s="60">
        <f>DATEDIF(U469,V469,"M")+1</f>
        <v>4</v>
      </c>
    </row>
    <row r="470" ht="18.75" customHeight="1" spans="1:23">
      <c r="A470" s="13">
        <v>465</v>
      </c>
      <c r="B470" s="21"/>
      <c r="C470" s="36" t="s">
        <v>1473</v>
      </c>
      <c r="D470" s="21" t="s">
        <v>37</v>
      </c>
      <c r="E470" s="27" t="s">
        <v>1474</v>
      </c>
      <c r="F470" s="64" t="s">
        <v>1475</v>
      </c>
      <c r="G470" s="28" t="s">
        <v>40</v>
      </c>
      <c r="H470" s="26">
        <v>4575</v>
      </c>
      <c r="I470" s="49"/>
      <c r="J470" s="19">
        <f>H470*0.16</f>
        <v>732</v>
      </c>
      <c r="K470" s="49"/>
      <c r="L470" s="49"/>
      <c r="M470" s="40">
        <f>J470+K470+L470</f>
        <v>732</v>
      </c>
      <c r="N470" s="49"/>
      <c r="O470" s="49"/>
      <c r="P470" s="49"/>
      <c r="Q470" s="40"/>
      <c r="R470" s="40"/>
      <c r="S470" s="57">
        <v>1</v>
      </c>
      <c r="T470" s="19">
        <f>M470+Q470</f>
        <v>732</v>
      </c>
      <c r="U470" s="58">
        <v>45078</v>
      </c>
      <c r="V470" s="59">
        <v>45139</v>
      </c>
      <c r="W470" s="60">
        <f>DATEDIF(U470,V470,"M")+1</f>
        <v>3</v>
      </c>
    </row>
    <row r="471" ht="18.75" customHeight="1" spans="1:23">
      <c r="A471" s="13">
        <v>466</v>
      </c>
      <c r="B471" s="21"/>
      <c r="C471" s="36" t="s">
        <v>1476</v>
      </c>
      <c r="D471" s="21" t="s">
        <v>37</v>
      </c>
      <c r="E471" s="27" t="s">
        <v>1477</v>
      </c>
      <c r="F471" s="64" t="s">
        <v>1478</v>
      </c>
      <c r="G471" s="28" t="s">
        <v>40</v>
      </c>
      <c r="H471" s="26">
        <v>4575</v>
      </c>
      <c r="I471" s="49"/>
      <c r="J471" s="19">
        <f>H471*0.16</f>
        <v>732</v>
      </c>
      <c r="K471" s="49"/>
      <c r="L471" s="49"/>
      <c r="M471" s="40">
        <f>J471+K471+L471</f>
        <v>732</v>
      </c>
      <c r="N471" s="49"/>
      <c r="O471" s="49"/>
      <c r="P471" s="49"/>
      <c r="Q471" s="40"/>
      <c r="R471" s="40"/>
      <c r="S471" s="57">
        <v>1</v>
      </c>
      <c r="T471" s="19">
        <f>M471+Q471</f>
        <v>732</v>
      </c>
      <c r="U471" s="58">
        <v>45108</v>
      </c>
      <c r="V471" s="59">
        <v>45139</v>
      </c>
      <c r="W471" s="60">
        <f>DATEDIF(U471,V471,"M")+1</f>
        <v>2</v>
      </c>
    </row>
    <row r="472" ht="18.75" customHeight="1" spans="1:23">
      <c r="A472" s="13">
        <v>467</v>
      </c>
      <c r="B472" s="82" t="s">
        <v>1479</v>
      </c>
      <c r="C472" s="21" t="s">
        <v>1480</v>
      </c>
      <c r="D472" s="21" t="s">
        <v>37</v>
      </c>
      <c r="E472" s="71" t="s">
        <v>1481</v>
      </c>
      <c r="F472" s="83" t="s">
        <v>1482</v>
      </c>
      <c r="G472" s="28" t="s">
        <v>40</v>
      </c>
      <c r="H472" s="26">
        <v>4575</v>
      </c>
      <c r="I472" s="49"/>
      <c r="J472" s="19">
        <f>H472*0.16</f>
        <v>732</v>
      </c>
      <c r="K472" s="49"/>
      <c r="L472" s="49"/>
      <c r="M472" s="40">
        <f>J472+K472+L472</f>
        <v>732</v>
      </c>
      <c r="N472" s="49"/>
      <c r="O472" s="49"/>
      <c r="P472" s="49"/>
      <c r="Q472" s="40"/>
      <c r="R472" s="40"/>
      <c r="S472" s="57">
        <v>1</v>
      </c>
      <c r="T472" s="19">
        <f>M472+Q472</f>
        <v>732</v>
      </c>
      <c r="U472" s="58">
        <v>44713</v>
      </c>
      <c r="V472" s="59">
        <v>45139</v>
      </c>
      <c r="W472" s="60">
        <f>DATEDIF(U472,V472,"M")+1-4</f>
        <v>11</v>
      </c>
    </row>
    <row r="473" ht="18.75" customHeight="1" spans="1:23">
      <c r="A473" s="13">
        <v>468</v>
      </c>
      <c r="B473" s="23" t="s">
        <v>1483</v>
      </c>
      <c r="C473" s="21" t="s">
        <v>1484</v>
      </c>
      <c r="D473" s="70" t="s">
        <v>37</v>
      </c>
      <c r="E473" s="71" t="s">
        <v>1485</v>
      </c>
      <c r="F473" s="64" t="s">
        <v>1486</v>
      </c>
      <c r="G473" s="28" t="s">
        <v>40</v>
      </c>
      <c r="H473" s="26">
        <v>4575</v>
      </c>
      <c r="I473" s="49"/>
      <c r="J473" s="19">
        <f>H473*0.16</f>
        <v>732</v>
      </c>
      <c r="K473" s="49"/>
      <c r="L473" s="49"/>
      <c r="M473" s="40">
        <f>J473+K473+L473</f>
        <v>732</v>
      </c>
      <c r="N473" s="49"/>
      <c r="O473" s="49"/>
      <c r="P473" s="49"/>
      <c r="Q473" s="40"/>
      <c r="R473" s="40"/>
      <c r="S473" s="57">
        <v>1</v>
      </c>
      <c r="T473" s="19">
        <f>M473+Q473</f>
        <v>732</v>
      </c>
      <c r="U473" s="58">
        <v>44197</v>
      </c>
      <c r="V473" s="59">
        <v>45139</v>
      </c>
      <c r="W473" s="60">
        <f>DATEDIF(U473,V473,"M")+1-17</f>
        <v>15</v>
      </c>
    </row>
    <row r="474" ht="18.75" customHeight="1" spans="1:23">
      <c r="A474" s="13">
        <v>469</v>
      </c>
      <c r="B474" s="33"/>
      <c r="C474" s="21" t="s">
        <v>1487</v>
      </c>
      <c r="D474" s="18" t="s">
        <v>31</v>
      </c>
      <c r="E474" s="71" t="s">
        <v>1488</v>
      </c>
      <c r="F474" s="64" t="s">
        <v>1489</v>
      </c>
      <c r="G474" s="28" t="s">
        <v>40</v>
      </c>
      <c r="H474" s="26">
        <v>4575</v>
      </c>
      <c r="I474" s="49"/>
      <c r="J474" s="19">
        <f>H474*0.16</f>
        <v>732</v>
      </c>
      <c r="K474" s="49"/>
      <c r="L474" s="49"/>
      <c r="M474" s="40">
        <f>J474+K474+L474</f>
        <v>732</v>
      </c>
      <c r="N474" s="49"/>
      <c r="O474" s="49"/>
      <c r="P474" s="49"/>
      <c r="Q474" s="40"/>
      <c r="R474" s="40"/>
      <c r="S474" s="57">
        <v>1</v>
      </c>
      <c r="T474" s="19">
        <f>M474+Q474</f>
        <v>732</v>
      </c>
      <c r="U474" s="58">
        <v>44197</v>
      </c>
      <c r="V474" s="59">
        <v>45139</v>
      </c>
      <c r="W474" s="60">
        <f>DATEDIF(U474,V474,"M")+1-17</f>
        <v>15</v>
      </c>
    </row>
    <row r="475" ht="18.75" customHeight="1" spans="1:23">
      <c r="A475" s="13">
        <v>470</v>
      </c>
      <c r="B475" s="21" t="s">
        <v>1490</v>
      </c>
      <c r="C475" s="36" t="s">
        <v>1491</v>
      </c>
      <c r="D475" s="21" t="s">
        <v>31</v>
      </c>
      <c r="E475" s="27" t="s">
        <v>1492</v>
      </c>
      <c r="F475" s="64" t="s">
        <v>1493</v>
      </c>
      <c r="G475" s="28" t="s">
        <v>40</v>
      </c>
      <c r="H475" s="26">
        <v>4575</v>
      </c>
      <c r="I475" s="49"/>
      <c r="J475" s="19">
        <f>H475*0.16</f>
        <v>732</v>
      </c>
      <c r="K475" s="49"/>
      <c r="L475" s="49"/>
      <c r="M475" s="40">
        <f>J475+K475+L475</f>
        <v>732</v>
      </c>
      <c r="N475" s="49"/>
      <c r="O475" s="49"/>
      <c r="P475" s="49"/>
      <c r="Q475" s="40"/>
      <c r="R475" s="40"/>
      <c r="S475" s="57">
        <v>1</v>
      </c>
      <c r="T475" s="19">
        <f>M475+Q475</f>
        <v>732</v>
      </c>
      <c r="U475" s="58">
        <v>44774</v>
      </c>
      <c r="V475" s="59">
        <v>45139</v>
      </c>
      <c r="W475" s="60">
        <f t="shared" ref="W475:W507" si="69">DATEDIF(U475,V475,"M")+1</f>
        <v>13</v>
      </c>
    </row>
    <row r="476" ht="18.75" customHeight="1" spans="1:23">
      <c r="A476" s="13">
        <v>471</v>
      </c>
      <c r="B476" s="21"/>
      <c r="C476" s="36" t="s">
        <v>1494</v>
      </c>
      <c r="D476" s="21" t="s">
        <v>31</v>
      </c>
      <c r="E476" s="27" t="s">
        <v>1495</v>
      </c>
      <c r="F476" s="64" t="s">
        <v>1496</v>
      </c>
      <c r="G476" s="28" t="s">
        <v>40</v>
      </c>
      <c r="H476" s="26">
        <v>4575</v>
      </c>
      <c r="I476" s="49"/>
      <c r="J476" s="19">
        <f>H476*0.16</f>
        <v>732</v>
      </c>
      <c r="K476" s="49"/>
      <c r="L476" s="49"/>
      <c r="M476" s="40">
        <f>J476+K476+L476</f>
        <v>732</v>
      </c>
      <c r="N476" s="49"/>
      <c r="O476" s="49"/>
      <c r="P476" s="49"/>
      <c r="Q476" s="40"/>
      <c r="R476" s="40"/>
      <c r="S476" s="57">
        <v>1</v>
      </c>
      <c r="T476" s="19">
        <f>M476+Q476</f>
        <v>732</v>
      </c>
      <c r="U476" s="58">
        <v>44774</v>
      </c>
      <c r="V476" s="59">
        <v>45139</v>
      </c>
      <c r="W476" s="60">
        <f>DATEDIF(U476,V476,"M")+1-1</f>
        <v>12</v>
      </c>
    </row>
    <row r="477" ht="18.75" customHeight="1" spans="1:23">
      <c r="A477" s="13">
        <v>472</v>
      </c>
      <c r="B477" s="21"/>
      <c r="C477" s="36" t="s">
        <v>1497</v>
      </c>
      <c r="D477" s="36" t="s">
        <v>31</v>
      </c>
      <c r="E477" s="27" t="s">
        <v>1498</v>
      </c>
      <c r="F477" s="64" t="s">
        <v>1499</v>
      </c>
      <c r="G477" s="28" t="s">
        <v>40</v>
      </c>
      <c r="H477" s="26">
        <v>4575</v>
      </c>
      <c r="I477" s="49"/>
      <c r="J477" s="19">
        <f>H477*0.16</f>
        <v>732</v>
      </c>
      <c r="K477" s="49"/>
      <c r="L477" s="49"/>
      <c r="M477" s="40">
        <f>J477+K477+L477</f>
        <v>732</v>
      </c>
      <c r="N477" s="49"/>
      <c r="O477" s="49"/>
      <c r="P477" s="49"/>
      <c r="Q477" s="40"/>
      <c r="R477" s="40"/>
      <c r="S477" s="57">
        <v>1</v>
      </c>
      <c r="T477" s="19">
        <f>M477+Q477</f>
        <v>732</v>
      </c>
      <c r="U477" s="58">
        <v>45017</v>
      </c>
      <c r="V477" s="59">
        <v>45139</v>
      </c>
      <c r="W477" s="60">
        <f t="shared" ref="W477:W507" si="70">DATEDIF(U477,V477,"M")+1</f>
        <v>5</v>
      </c>
    </row>
    <row r="478" ht="18.75" customHeight="1" spans="1:23">
      <c r="A478" s="13">
        <v>473</v>
      </c>
      <c r="B478" s="84" t="s">
        <v>1500</v>
      </c>
      <c r="C478" s="21" t="s">
        <v>1501</v>
      </c>
      <c r="D478" s="21" t="s">
        <v>37</v>
      </c>
      <c r="E478" s="71" t="s">
        <v>1502</v>
      </c>
      <c r="F478" s="64" t="s">
        <v>1503</v>
      </c>
      <c r="G478" s="28" t="s">
        <v>40</v>
      </c>
      <c r="H478" s="26">
        <v>5500</v>
      </c>
      <c r="I478" s="49"/>
      <c r="J478" s="19">
        <f>H478*0.16</f>
        <v>880</v>
      </c>
      <c r="K478" s="49"/>
      <c r="L478" s="49"/>
      <c r="M478" s="40">
        <f>J478+K478+L478</f>
        <v>880</v>
      </c>
      <c r="N478" s="49"/>
      <c r="O478" s="49"/>
      <c r="P478" s="49"/>
      <c r="Q478" s="40"/>
      <c r="R478" s="40"/>
      <c r="S478" s="57">
        <v>1</v>
      </c>
      <c r="T478" s="19">
        <f>M478+Q478</f>
        <v>880</v>
      </c>
      <c r="U478" s="58">
        <v>44835</v>
      </c>
      <c r="V478" s="59">
        <v>45139</v>
      </c>
      <c r="W478" s="60">
        <f>DATEDIF(U478,V478,"M")+1</f>
        <v>11</v>
      </c>
    </row>
    <row r="479" ht="18.75" customHeight="1" spans="1:23">
      <c r="A479" s="13">
        <v>474</v>
      </c>
      <c r="B479" s="84"/>
      <c r="C479" s="21" t="s">
        <v>1504</v>
      </c>
      <c r="D479" s="21" t="s">
        <v>31</v>
      </c>
      <c r="E479" s="71" t="s">
        <v>1505</v>
      </c>
      <c r="F479" s="64" t="s">
        <v>1506</v>
      </c>
      <c r="G479" s="28" t="s">
        <v>40</v>
      </c>
      <c r="H479" s="26">
        <v>5500</v>
      </c>
      <c r="I479" s="49"/>
      <c r="J479" s="19">
        <f>H479*0.16</f>
        <v>880</v>
      </c>
      <c r="K479" s="49"/>
      <c r="L479" s="49"/>
      <c r="M479" s="40">
        <f>J479+K479+L479</f>
        <v>880</v>
      </c>
      <c r="N479" s="49"/>
      <c r="O479" s="49"/>
      <c r="P479" s="49"/>
      <c r="Q479" s="40"/>
      <c r="R479" s="40"/>
      <c r="S479" s="57">
        <v>1</v>
      </c>
      <c r="T479" s="19">
        <f>M479+Q479</f>
        <v>880</v>
      </c>
      <c r="U479" s="58">
        <v>44835</v>
      </c>
      <c r="V479" s="59">
        <v>45139</v>
      </c>
      <c r="W479" s="60">
        <f>DATEDIF(U479,V479,"M")+1</f>
        <v>11</v>
      </c>
    </row>
    <row r="480" ht="18.75" customHeight="1" spans="1:23">
      <c r="A480" s="13">
        <v>475</v>
      </c>
      <c r="B480" s="84"/>
      <c r="C480" s="21" t="s">
        <v>1507</v>
      </c>
      <c r="D480" s="21" t="s">
        <v>37</v>
      </c>
      <c r="E480" s="71" t="s">
        <v>1508</v>
      </c>
      <c r="F480" s="64" t="s">
        <v>1509</v>
      </c>
      <c r="G480" s="28" t="s">
        <v>40</v>
      </c>
      <c r="H480" s="26">
        <v>5500</v>
      </c>
      <c r="I480" s="49"/>
      <c r="J480" s="19">
        <f>H480*0.16</f>
        <v>880</v>
      </c>
      <c r="K480" s="49"/>
      <c r="L480" s="49"/>
      <c r="M480" s="40">
        <f>J480+K480+L480</f>
        <v>880</v>
      </c>
      <c r="N480" s="49"/>
      <c r="O480" s="49"/>
      <c r="P480" s="49"/>
      <c r="Q480" s="40"/>
      <c r="R480" s="40"/>
      <c r="S480" s="57">
        <v>1</v>
      </c>
      <c r="T480" s="19">
        <f>M480+Q480</f>
        <v>880</v>
      </c>
      <c r="U480" s="58">
        <v>44835</v>
      </c>
      <c r="V480" s="59">
        <v>45139</v>
      </c>
      <c r="W480" s="60">
        <f>DATEDIF(U480,V480,"M")+1</f>
        <v>11</v>
      </c>
    </row>
    <row r="481" ht="18.75" customHeight="1" spans="1:23">
      <c r="A481" s="13">
        <v>476</v>
      </c>
      <c r="B481" s="84"/>
      <c r="C481" s="21" t="s">
        <v>1510</v>
      </c>
      <c r="D481" s="21" t="s">
        <v>37</v>
      </c>
      <c r="E481" s="71" t="s">
        <v>1511</v>
      </c>
      <c r="F481" s="64" t="s">
        <v>1512</v>
      </c>
      <c r="G481" s="28" t="s">
        <v>40</v>
      </c>
      <c r="H481" s="26">
        <v>5500</v>
      </c>
      <c r="I481" s="49"/>
      <c r="J481" s="19">
        <f>H481*0.16</f>
        <v>880</v>
      </c>
      <c r="K481" s="49"/>
      <c r="L481" s="49"/>
      <c r="M481" s="40">
        <f>J481+K481+L481</f>
        <v>880</v>
      </c>
      <c r="N481" s="49"/>
      <c r="O481" s="49"/>
      <c r="P481" s="49"/>
      <c r="Q481" s="40"/>
      <c r="R481" s="40"/>
      <c r="S481" s="57">
        <v>1</v>
      </c>
      <c r="T481" s="19">
        <f>M481+Q481</f>
        <v>880</v>
      </c>
      <c r="U481" s="58">
        <v>44835</v>
      </c>
      <c r="V481" s="59">
        <v>45139</v>
      </c>
      <c r="W481" s="60">
        <f>DATEDIF(U481,V481,"M")+1</f>
        <v>11</v>
      </c>
    </row>
    <row r="482" ht="18.75" customHeight="1" spans="1:23">
      <c r="A482" s="13">
        <v>477</v>
      </c>
      <c r="B482" s="84"/>
      <c r="C482" s="21" t="s">
        <v>1513</v>
      </c>
      <c r="D482" s="21" t="s">
        <v>31</v>
      </c>
      <c r="E482" s="71" t="s">
        <v>1514</v>
      </c>
      <c r="F482" s="64" t="s">
        <v>1515</v>
      </c>
      <c r="G482" s="28" t="s">
        <v>40</v>
      </c>
      <c r="H482" s="26">
        <v>5500</v>
      </c>
      <c r="I482" s="49"/>
      <c r="J482" s="19">
        <f>H482*0.16</f>
        <v>880</v>
      </c>
      <c r="K482" s="49"/>
      <c r="L482" s="49"/>
      <c r="M482" s="40">
        <f>J482+K482+L482</f>
        <v>880</v>
      </c>
      <c r="N482" s="49"/>
      <c r="O482" s="49"/>
      <c r="P482" s="49"/>
      <c r="Q482" s="40"/>
      <c r="R482" s="40"/>
      <c r="S482" s="57">
        <v>1</v>
      </c>
      <c r="T482" s="19">
        <f>M482+Q482</f>
        <v>880</v>
      </c>
      <c r="U482" s="58">
        <v>45047</v>
      </c>
      <c r="V482" s="59">
        <v>45139</v>
      </c>
      <c r="W482" s="60">
        <f>DATEDIF(U482,V482,"M")+1</f>
        <v>4</v>
      </c>
    </row>
    <row r="483" ht="18.75" customHeight="1" spans="1:23">
      <c r="A483" s="13">
        <v>478</v>
      </c>
      <c r="B483" s="84"/>
      <c r="C483" s="21" t="s">
        <v>1516</v>
      </c>
      <c r="D483" s="21" t="s">
        <v>37</v>
      </c>
      <c r="E483" s="71" t="s">
        <v>1517</v>
      </c>
      <c r="F483" s="71" t="s">
        <v>1518</v>
      </c>
      <c r="G483" s="28" t="s">
        <v>40</v>
      </c>
      <c r="H483" s="26">
        <v>5500</v>
      </c>
      <c r="I483" s="49"/>
      <c r="J483" s="19">
        <f>H483*0.16</f>
        <v>880</v>
      </c>
      <c r="K483" s="49"/>
      <c r="L483" s="49"/>
      <c r="M483" s="40">
        <f>J483+K483+L483</f>
        <v>880</v>
      </c>
      <c r="N483" s="49"/>
      <c r="O483" s="49"/>
      <c r="P483" s="49"/>
      <c r="Q483" s="40"/>
      <c r="R483" s="40"/>
      <c r="S483" s="57">
        <v>1</v>
      </c>
      <c r="T483" s="19">
        <f>M483+Q483</f>
        <v>880</v>
      </c>
      <c r="U483" s="58">
        <v>45108</v>
      </c>
      <c r="V483" s="59">
        <v>45139</v>
      </c>
      <c r="W483" s="60">
        <f>DATEDIF(U483,V483,"M")+1</f>
        <v>2</v>
      </c>
    </row>
    <row r="484" ht="18.75" customHeight="1" spans="1:23">
      <c r="A484" s="13">
        <v>479</v>
      </c>
      <c r="B484" s="84"/>
      <c r="C484" s="21" t="s">
        <v>1519</v>
      </c>
      <c r="D484" s="21" t="s">
        <v>37</v>
      </c>
      <c r="E484" s="71" t="s">
        <v>1520</v>
      </c>
      <c r="F484" s="71" t="s">
        <v>1521</v>
      </c>
      <c r="G484" s="28" t="s">
        <v>40</v>
      </c>
      <c r="H484" s="26">
        <v>5500</v>
      </c>
      <c r="I484" s="49"/>
      <c r="J484" s="19">
        <f>H484*0.16</f>
        <v>880</v>
      </c>
      <c r="K484" s="49"/>
      <c r="L484" s="49"/>
      <c r="M484" s="40">
        <f>J484+K484+L484</f>
        <v>880</v>
      </c>
      <c r="N484" s="49"/>
      <c r="O484" s="49"/>
      <c r="P484" s="49"/>
      <c r="Q484" s="40"/>
      <c r="R484" s="40"/>
      <c r="S484" s="57">
        <v>1</v>
      </c>
      <c r="T484" s="19">
        <f>M484+Q484</f>
        <v>880</v>
      </c>
      <c r="U484" s="58">
        <v>45108</v>
      </c>
      <c r="V484" s="59">
        <v>45139</v>
      </c>
      <c r="W484" s="60">
        <f>DATEDIF(U484,V484,"M")+1</f>
        <v>2</v>
      </c>
    </row>
    <row r="485" ht="18.75" customHeight="1" spans="1:23">
      <c r="A485" s="13">
        <v>480</v>
      </c>
      <c r="B485" s="20" t="s">
        <v>1522</v>
      </c>
      <c r="C485" s="36" t="s">
        <v>1523</v>
      </c>
      <c r="D485" s="21" t="s">
        <v>37</v>
      </c>
      <c r="E485" s="71" t="s">
        <v>724</v>
      </c>
      <c r="F485" s="22" t="s">
        <v>1524</v>
      </c>
      <c r="G485" s="28" t="s">
        <v>40</v>
      </c>
      <c r="H485" s="26">
        <v>4575</v>
      </c>
      <c r="I485" s="49"/>
      <c r="J485" s="19">
        <f>H485*0.16</f>
        <v>732</v>
      </c>
      <c r="K485" s="49"/>
      <c r="L485" s="49"/>
      <c r="M485" s="40">
        <f>J485+K485+L485</f>
        <v>732</v>
      </c>
      <c r="N485" s="49"/>
      <c r="O485" s="49"/>
      <c r="P485" s="49"/>
      <c r="Q485" s="40"/>
      <c r="R485" s="40"/>
      <c r="S485" s="57">
        <v>1</v>
      </c>
      <c r="T485" s="19">
        <f>M485+Q485</f>
        <v>732</v>
      </c>
      <c r="U485" s="58">
        <v>44835</v>
      </c>
      <c r="V485" s="59">
        <v>45139</v>
      </c>
      <c r="W485" s="60">
        <f>DATEDIF(U485,V485,"M")+1</f>
        <v>11</v>
      </c>
    </row>
    <row r="486" ht="18.75" customHeight="1" spans="1:23">
      <c r="A486" s="13">
        <v>481</v>
      </c>
      <c r="B486" s="23"/>
      <c r="C486" s="36" t="s">
        <v>1525</v>
      </c>
      <c r="D486" s="21" t="s">
        <v>37</v>
      </c>
      <c r="E486" s="71" t="s">
        <v>883</v>
      </c>
      <c r="F486" s="22" t="s">
        <v>1526</v>
      </c>
      <c r="G486" s="28" t="s">
        <v>40</v>
      </c>
      <c r="H486" s="26">
        <v>4575</v>
      </c>
      <c r="I486" s="49"/>
      <c r="J486" s="19">
        <f>H486*0.16</f>
        <v>732</v>
      </c>
      <c r="K486" s="49"/>
      <c r="L486" s="49"/>
      <c r="M486" s="40">
        <f>J486+K486+L486</f>
        <v>732</v>
      </c>
      <c r="N486" s="49"/>
      <c r="O486" s="49"/>
      <c r="P486" s="49"/>
      <c r="Q486" s="40"/>
      <c r="R486" s="40"/>
      <c r="S486" s="57">
        <v>1</v>
      </c>
      <c r="T486" s="19">
        <f>M486+Q486</f>
        <v>732</v>
      </c>
      <c r="U486" s="58">
        <v>44835</v>
      </c>
      <c r="V486" s="59">
        <v>45139</v>
      </c>
      <c r="W486" s="60">
        <f>DATEDIF(U486,V486,"M")+1</f>
        <v>11</v>
      </c>
    </row>
    <row r="487" ht="18.75" customHeight="1" spans="1:23">
      <c r="A487" s="13">
        <v>482</v>
      </c>
      <c r="B487" s="23"/>
      <c r="C487" s="36" t="s">
        <v>1527</v>
      </c>
      <c r="D487" s="21" t="s">
        <v>37</v>
      </c>
      <c r="E487" s="71" t="s">
        <v>1528</v>
      </c>
      <c r="F487" s="22" t="s">
        <v>1529</v>
      </c>
      <c r="G487" s="28" t="s">
        <v>40</v>
      </c>
      <c r="H487" s="26">
        <v>4575</v>
      </c>
      <c r="I487" s="49"/>
      <c r="J487" s="19">
        <f>H487*0.16</f>
        <v>732</v>
      </c>
      <c r="K487" s="49"/>
      <c r="L487" s="49"/>
      <c r="M487" s="40">
        <f>J487+K487+L487</f>
        <v>732</v>
      </c>
      <c r="N487" s="49"/>
      <c r="O487" s="49"/>
      <c r="P487" s="49"/>
      <c r="Q487" s="40"/>
      <c r="R487" s="40"/>
      <c r="S487" s="57">
        <v>1</v>
      </c>
      <c r="T487" s="19">
        <f>M487+Q487</f>
        <v>732</v>
      </c>
      <c r="U487" s="58">
        <v>44835</v>
      </c>
      <c r="V487" s="59">
        <v>45139</v>
      </c>
      <c r="W487" s="60">
        <f>DATEDIF(U487,V487,"M")+1</f>
        <v>11</v>
      </c>
    </row>
    <row r="488" ht="18.75" customHeight="1" spans="1:23">
      <c r="A488" s="13">
        <v>483</v>
      </c>
      <c r="B488" s="23"/>
      <c r="C488" s="36" t="s">
        <v>1530</v>
      </c>
      <c r="D488" s="21" t="s">
        <v>31</v>
      </c>
      <c r="E488" s="71" t="s">
        <v>1531</v>
      </c>
      <c r="F488" s="22" t="s">
        <v>1532</v>
      </c>
      <c r="G488" s="28" t="s">
        <v>40</v>
      </c>
      <c r="H488" s="26">
        <v>4575</v>
      </c>
      <c r="I488" s="49"/>
      <c r="J488" s="19">
        <f>H488*0.16</f>
        <v>732</v>
      </c>
      <c r="K488" s="49"/>
      <c r="L488" s="49"/>
      <c r="M488" s="40">
        <f>J488+K488+L488</f>
        <v>732</v>
      </c>
      <c r="N488" s="49"/>
      <c r="O488" s="49"/>
      <c r="P488" s="49"/>
      <c r="Q488" s="40"/>
      <c r="R488" s="40"/>
      <c r="S488" s="57">
        <v>1</v>
      </c>
      <c r="T488" s="19">
        <f>M488+Q488</f>
        <v>732</v>
      </c>
      <c r="U488" s="58">
        <v>44835</v>
      </c>
      <c r="V488" s="59">
        <v>45139</v>
      </c>
      <c r="W488" s="60">
        <f>DATEDIF(U488,V488,"M")+1</f>
        <v>11</v>
      </c>
    </row>
    <row r="489" ht="18.75" customHeight="1" spans="1:23">
      <c r="A489" s="13">
        <v>484</v>
      </c>
      <c r="B489" s="23"/>
      <c r="C489" s="36" t="s">
        <v>1533</v>
      </c>
      <c r="D489" s="21" t="s">
        <v>31</v>
      </c>
      <c r="E489" s="71" t="s">
        <v>1534</v>
      </c>
      <c r="F489" s="22" t="s">
        <v>1535</v>
      </c>
      <c r="G489" s="28" t="s">
        <v>40</v>
      </c>
      <c r="H489" s="26">
        <v>4575</v>
      </c>
      <c r="I489" s="49"/>
      <c r="J489" s="19">
        <f>H489*0.16</f>
        <v>732</v>
      </c>
      <c r="K489" s="49"/>
      <c r="L489" s="49"/>
      <c r="M489" s="40">
        <f>J489+K489+L489</f>
        <v>732</v>
      </c>
      <c r="N489" s="49"/>
      <c r="O489" s="49"/>
      <c r="P489" s="49"/>
      <c r="Q489" s="40"/>
      <c r="R489" s="40"/>
      <c r="S489" s="57">
        <v>1</v>
      </c>
      <c r="T489" s="19">
        <f>M489+Q489</f>
        <v>732</v>
      </c>
      <c r="U489" s="58">
        <v>44835</v>
      </c>
      <c r="V489" s="59">
        <v>45139</v>
      </c>
      <c r="W489" s="60">
        <f>DATEDIF(U489,V489,"M")+1</f>
        <v>11</v>
      </c>
    </row>
    <row r="490" ht="18.75" customHeight="1" spans="1:23">
      <c r="A490" s="13">
        <v>485</v>
      </c>
      <c r="B490" s="23"/>
      <c r="C490" s="36" t="s">
        <v>1536</v>
      </c>
      <c r="D490" s="21" t="s">
        <v>31</v>
      </c>
      <c r="E490" s="85" t="s">
        <v>1537</v>
      </c>
      <c r="F490" s="22" t="s">
        <v>1538</v>
      </c>
      <c r="G490" s="28" t="s">
        <v>40</v>
      </c>
      <c r="H490" s="26">
        <v>4575</v>
      </c>
      <c r="I490" s="49"/>
      <c r="J490" s="19">
        <f>H490*0.16</f>
        <v>732</v>
      </c>
      <c r="K490" s="49"/>
      <c r="L490" s="49"/>
      <c r="M490" s="40">
        <f>J490+K490+L490</f>
        <v>732</v>
      </c>
      <c r="N490" s="49"/>
      <c r="O490" s="49"/>
      <c r="P490" s="49"/>
      <c r="Q490" s="40"/>
      <c r="R490" s="40"/>
      <c r="S490" s="57">
        <v>1</v>
      </c>
      <c r="T490" s="19">
        <f>M490+Q490</f>
        <v>732</v>
      </c>
      <c r="U490" s="58">
        <v>44958</v>
      </c>
      <c r="V490" s="59">
        <v>45139</v>
      </c>
      <c r="W490" s="60">
        <f>DATEDIF(U490,V490,"M")+1</f>
        <v>7</v>
      </c>
    </row>
    <row r="491" ht="18.75" customHeight="1" spans="1:23">
      <c r="A491" s="13">
        <v>486</v>
      </c>
      <c r="B491" s="23"/>
      <c r="C491" s="36" t="s">
        <v>1539</v>
      </c>
      <c r="D491" s="21" t="s">
        <v>31</v>
      </c>
      <c r="E491" s="85" t="s">
        <v>1540</v>
      </c>
      <c r="F491" s="22" t="s">
        <v>1541</v>
      </c>
      <c r="G491" s="28" t="s">
        <v>40</v>
      </c>
      <c r="H491" s="26">
        <v>4575</v>
      </c>
      <c r="I491" s="49"/>
      <c r="J491" s="19">
        <f>H491*0.16</f>
        <v>732</v>
      </c>
      <c r="K491" s="49"/>
      <c r="L491" s="49"/>
      <c r="M491" s="40">
        <f>J491+K491+L491</f>
        <v>732</v>
      </c>
      <c r="N491" s="49"/>
      <c r="O491" s="49"/>
      <c r="P491" s="49"/>
      <c r="Q491" s="40"/>
      <c r="R491" s="40"/>
      <c r="S491" s="57">
        <v>1</v>
      </c>
      <c r="T491" s="19">
        <f>M491+Q491</f>
        <v>732</v>
      </c>
      <c r="U491" s="58">
        <v>44958</v>
      </c>
      <c r="V491" s="59">
        <v>45139</v>
      </c>
      <c r="W491" s="60">
        <f>DATEDIF(U491,V491,"M")+1</f>
        <v>7</v>
      </c>
    </row>
    <row r="492" ht="18.75" customHeight="1" spans="1:23">
      <c r="A492" s="13">
        <v>487</v>
      </c>
      <c r="B492" s="23"/>
      <c r="C492" s="36" t="s">
        <v>1542</v>
      </c>
      <c r="D492" s="21" t="s">
        <v>37</v>
      </c>
      <c r="E492" s="85" t="s">
        <v>1543</v>
      </c>
      <c r="F492" s="22" t="s">
        <v>1544</v>
      </c>
      <c r="G492" s="28" t="s">
        <v>40</v>
      </c>
      <c r="H492" s="26">
        <v>4575</v>
      </c>
      <c r="I492" s="49"/>
      <c r="J492" s="19">
        <f>H492*0.16</f>
        <v>732</v>
      </c>
      <c r="K492" s="49"/>
      <c r="L492" s="49"/>
      <c r="M492" s="40">
        <f>J492+K492+L492</f>
        <v>732</v>
      </c>
      <c r="N492" s="49"/>
      <c r="O492" s="49"/>
      <c r="P492" s="49"/>
      <c r="Q492" s="40"/>
      <c r="R492" s="40"/>
      <c r="S492" s="57">
        <v>1</v>
      </c>
      <c r="T492" s="19">
        <f>M492+Q492</f>
        <v>732</v>
      </c>
      <c r="U492" s="58">
        <v>44986</v>
      </c>
      <c r="V492" s="59">
        <v>45139</v>
      </c>
      <c r="W492" s="60">
        <f>DATEDIF(U492,V492,"M")+1</f>
        <v>6</v>
      </c>
    </row>
    <row r="493" ht="18.75" customHeight="1" spans="1:23">
      <c r="A493" s="13">
        <v>488</v>
      </c>
      <c r="B493" s="23"/>
      <c r="C493" s="36" t="s">
        <v>1545</v>
      </c>
      <c r="D493" s="21" t="s">
        <v>37</v>
      </c>
      <c r="E493" s="85" t="s">
        <v>1546</v>
      </c>
      <c r="F493" s="22" t="s">
        <v>1547</v>
      </c>
      <c r="G493" s="28" t="s">
        <v>40</v>
      </c>
      <c r="H493" s="26">
        <v>4575</v>
      </c>
      <c r="I493" s="49"/>
      <c r="J493" s="19">
        <f>H493*0.16</f>
        <v>732</v>
      </c>
      <c r="K493" s="49"/>
      <c r="L493" s="49"/>
      <c r="M493" s="40">
        <f>J493+K493+L493</f>
        <v>732</v>
      </c>
      <c r="N493" s="49"/>
      <c r="O493" s="49"/>
      <c r="P493" s="49"/>
      <c r="Q493" s="40"/>
      <c r="R493" s="40"/>
      <c r="S493" s="57">
        <v>1</v>
      </c>
      <c r="T493" s="19">
        <f>M493+Q493</f>
        <v>732</v>
      </c>
      <c r="U493" s="58">
        <v>45017</v>
      </c>
      <c r="V493" s="59">
        <v>45139</v>
      </c>
      <c r="W493" s="60">
        <f>DATEDIF(U493,V493,"M")+1</f>
        <v>5</v>
      </c>
    </row>
    <row r="494" ht="18.75" customHeight="1" spans="1:23">
      <c r="A494" s="13">
        <v>489</v>
      </c>
      <c r="B494" s="23"/>
      <c r="C494" s="36" t="s">
        <v>1548</v>
      </c>
      <c r="D494" s="21" t="s">
        <v>31</v>
      </c>
      <c r="E494" s="85" t="s">
        <v>1549</v>
      </c>
      <c r="F494" s="22" t="s">
        <v>1550</v>
      </c>
      <c r="G494" s="28" t="s">
        <v>40</v>
      </c>
      <c r="H494" s="26">
        <v>4575</v>
      </c>
      <c r="I494" s="49"/>
      <c r="J494" s="19">
        <f>H494*0.16</f>
        <v>732</v>
      </c>
      <c r="K494" s="49"/>
      <c r="L494" s="49"/>
      <c r="M494" s="40">
        <f>J494+K494+L494</f>
        <v>732</v>
      </c>
      <c r="N494" s="49"/>
      <c r="O494" s="49"/>
      <c r="P494" s="49"/>
      <c r="Q494" s="40"/>
      <c r="R494" s="40"/>
      <c r="S494" s="57">
        <v>1</v>
      </c>
      <c r="T494" s="19">
        <f>M494+Q494</f>
        <v>732</v>
      </c>
      <c r="U494" s="58">
        <v>45017</v>
      </c>
      <c r="V494" s="59">
        <v>45139</v>
      </c>
      <c r="W494" s="60">
        <f>DATEDIF(U494,V494,"M")+1</f>
        <v>5</v>
      </c>
    </row>
    <row r="495" ht="18.75" customHeight="1" spans="1:23">
      <c r="A495" s="13">
        <v>490</v>
      </c>
      <c r="B495" s="23"/>
      <c r="C495" s="36" t="s">
        <v>1551</v>
      </c>
      <c r="D495" s="21" t="s">
        <v>37</v>
      </c>
      <c r="E495" s="85" t="s">
        <v>1552</v>
      </c>
      <c r="F495" s="22" t="s">
        <v>1553</v>
      </c>
      <c r="G495" s="28" t="s">
        <v>40</v>
      </c>
      <c r="H495" s="26">
        <v>4575</v>
      </c>
      <c r="I495" s="49"/>
      <c r="J495" s="19">
        <f>H495*0.16</f>
        <v>732</v>
      </c>
      <c r="K495" s="49"/>
      <c r="L495" s="49"/>
      <c r="M495" s="40">
        <f>J495+K495+L495</f>
        <v>732</v>
      </c>
      <c r="N495" s="49"/>
      <c r="O495" s="49"/>
      <c r="P495" s="49"/>
      <c r="Q495" s="40"/>
      <c r="R495" s="40"/>
      <c r="S495" s="57">
        <v>1</v>
      </c>
      <c r="T495" s="19">
        <f>M495+Q495</f>
        <v>732</v>
      </c>
      <c r="U495" s="58">
        <v>45017</v>
      </c>
      <c r="V495" s="59">
        <v>45139</v>
      </c>
      <c r="W495" s="60">
        <f>DATEDIF(U495,V495,"M")+1</f>
        <v>5</v>
      </c>
    </row>
    <row r="496" ht="18.75" customHeight="1" spans="1:23">
      <c r="A496" s="13">
        <v>491</v>
      </c>
      <c r="B496" s="23"/>
      <c r="C496" s="36" t="s">
        <v>1554</v>
      </c>
      <c r="D496" s="21" t="s">
        <v>31</v>
      </c>
      <c r="E496" s="85" t="s">
        <v>1555</v>
      </c>
      <c r="F496" s="22" t="s">
        <v>1556</v>
      </c>
      <c r="G496" s="28" t="s">
        <v>40</v>
      </c>
      <c r="H496" s="26">
        <v>4575</v>
      </c>
      <c r="I496" s="49"/>
      <c r="J496" s="19">
        <f>H496*0.16</f>
        <v>732</v>
      </c>
      <c r="K496" s="49"/>
      <c r="L496" s="49"/>
      <c r="M496" s="40">
        <f>J496+K496+L496</f>
        <v>732</v>
      </c>
      <c r="N496" s="49"/>
      <c r="O496" s="49"/>
      <c r="P496" s="49"/>
      <c r="Q496" s="40"/>
      <c r="R496" s="40"/>
      <c r="S496" s="57">
        <v>1</v>
      </c>
      <c r="T496" s="19">
        <f>M496+Q496</f>
        <v>732</v>
      </c>
      <c r="U496" s="58">
        <v>45078</v>
      </c>
      <c r="V496" s="59">
        <v>45139</v>
      </c>
      <c r="W496" s="60">
        <f>DATEDIF(U496,V496,"M")+1</f>
        <v>3</v>
      </c>
    </row>
    <row r="497" ht="18.75" customHeight="1" spans="1:23">
      <c r="A497" s="13">
        <v>492</v>
      </c>
      <c r="B497" s="23"/>
      <c r="C497" s="36" t="s">
        <v>1557</v>
      </c>
      <c r="D497" s="21" t="s">
        <v>31</v>
      </c>
      <c r="E497" s="85" t="s">
        <v>1558</v>
      </c>
      <c r="F497" s="22" t="s">
        <v>1559</v>
      </c>
      <c r="G497" s="28" t="s">
        <v>40</v>
      </c>
      <c r="H497" s="26">
        <v>4575</v>
      </c>
      <c r="I497" s="49"/>
      <c r="J497" s="19">
        <f>H497*0.16</f>
        <v>732</v>
      </c>
      <c r="K497" s="49"/>
      <c r="L497" s="49"/>
      <c r="M497" s="40">
        <f>J497+K497+L497</f>
        <v>732</v>
      </c>
      <c r="N497" s="49"/>
      <c r="O497" s="49"/>
      <c r="P497" s="49"/>
      <c r="Q497" s="40"/>
      <c r="R497" s="40"/>
      <c r="S497" s="57">
        <v>1</v>
      </c>
      <c r="T497" s="19">
        <f>M497+Q497</f>
        <v>732</v>
      </c>
      <c r="U497" s="58">
        <v>45078</v>
      </c>
      <c r="V497" s="59">
        <v>45139</v>
      </c>
      <c r="W497" s="60">
        <f>DATEDIF(U497,V497,"M")+1</f>
        <v>3</v>
      </c>
    </row>
    <row r="498" ht="18.75" customHeight="1" spans="1:23">
      <c r="A498" s="13">
        <v>493</v>
      </c>
      <c r="B498" s="23"/>
      <c r="C498" s="36" t="s">
        <v>1560</v>
      </c>
      <c r="D498" s="21" t="s">
        <v>37</v>
      </c>
      <c r="E498" s="85" t="s">
        <v>1561</v>
      </c>
      <c r="F498" s="22" t="s">
        <v>1562</v>
      </c>
      <c r="G498" s="28" t="s">
        <v>40</v>
      </c>
      <c r="H498" s="26">
        <v>4575</v>
      </c>
      <c r="I498" s="49"/>
      <c r="J498" s="19">
        <f>H498*0.16</f>
        <v>732</v>
      </c>
      <c r="K498" s="49"/>
      <c r="L498" s="49"/>
      <c r="M498" s="40">
        <f>J498+K498+L498</f>
        <v>732</v>
      </c>
      <c r="N498" s="49"/>
      <c r="O498" s="49"/>
      <c r="P498" s="49"/>
      <c r="Q498" s="40"/>
      <c r="R498" s="40"/>
      <c r="S498" s="57">
        <v>1</v>
      </c>
      <c r="T498" s="19">
        <f>M498+Q498</f>
        <v>732</v>
      </c>
      <c r="U498" s="58">
        <v>45078</v>
      </c>
      <c r="V498" s="59">
        <v>45139</v>
      </c>
      <c r="W498" s="60">
        <f>DATEDIF(U498,V498,"M")+1</f>
        <v>3</v>
      </c>
    </row>
    <row r="499" ht="18.75" customHeight="1" spans="1:23">
      <c r="A499" s="13">
        <v>494</v>
      </c>
      <c r="B499" s="23"/>
      <c r="C499" s="36" t="s">
        <v>1563</v>
      </c>
      <c r="D499" s="21" t="s">
        <v>31</v>
      </c>
      <c r="E499" s="85" t="s">
        <v>1564</v>
      </c>
      <c r="F499" s="22" t="s">
        <v>1565</v>
      </c>
      <c r="G499" s="28" t="s">
        <v>40</v>
      </c>
      <c r="H499" s="26">
        <v>4575</v>
      </c>
      <c r="I499" s="49"/>
      <c r="J499" s="19">
        <f>H499*0.16</f>
        <v>732</v>
      </c>
      <c r="K499" s="49"/>
      <c r="L499" s="49"/>
      <c r="M499" s="40">
        <f>J499+K499+L499</f>
        <v>732</v>
      </c>
      <c r="N499" s="49"/>
      <c r="O499" s="49"/>
      <c r="P499" s="49"/>
      <c r="Q499" s="40"/>
      <c r="R499" s="40"/>
      <c r="S499" s="57">
        <v>1</v>
      </c>
      <c r="T499" s="19">
        <f>M499+Q499</f>
        <v>732</v>
      </c>
      <c r="U499" s="58">
        <v>45108</v>
      </c>
      <c r="V499" s="59">
        <v>45139</v>
      </c>
      <c r="W499" s="60">
        <f>DATEDIF(U499,V499,"M")+1</f>
        <v>2</v>
      </c>
    </row>
    <row r="500" ht="18.75" customHeight="1" spans="1:23">
      <c r="A500" s="13">
        <v>495</v>
      </c>
      <c r="B500" s="23"/>
      <c r="C500" s="36" t="s">
        <v>1566</v>
      </c>
      <c r="D500" s="36" t="s">
        <v>31</v>
      </c>
      <c r="E500" s="85" t="s">
        <v>1567</v>
      </c>
      <c r="F500" s="22" t="s">
        <v>1568</v>
      </c>
      <c r="G500" s="28" t="s">
        <v>40</v>
      </c>
      <c r="H500" s="26">
        <v>4575</v>
      </c>
      <c r="I500" s="49"/>
      <c r="J500" s="19">
        <f>H500*0.16</f>
        <v>732</v>
      </c>
      <c r="K500" s="49"/>
      <c r="L500" s="49"/>
      <c r="M500" s="40">
        <f>J500+K500+L500</f>
        <v>732</v>
      </c>
      <c r="N500" s="49"/>
      <c r="O500" s="49"/>
      <c r="P500" s="49"/>
      <c r="Q500" s="40"/>
      <c r="R500" s="40"/>
      <c r="S500" s="57">
        <v>1</v>
      </c>
      <c r="T500" s="19">
        <f>M500+Q500</f>
        <v>732</v>
      </c>
      <c r="U500" s="58">
        <v>45108</v>
      </c>
      <c r="V500" s="59">
        <v>45139</v>
      </c>
      <c r="W500" s="60">
        <f>DATEDIF(U500,V500,"M")+1</f>
        <v>2</v>
      </c>
    </row>
    <row r="501" ht="18.75" customHeight="1" spans="1:23">
      <c r="A501" s="13">
        <v>496</v>
      </c>
      <c r="B501" s="23"/>
      <c r="C501" s="36" t="s">
        <v>1569</v>
      </c>
      <c r="D501" s="36" t="s">
        <v>31</v>
      </c>
      <c r="E501" s="85" t="s">
        <v>1570</v>
      </c>
      <c r="F501" s="22" t="s">
        <v>1571</v>
      </c>
      <c r="G501" s="28" t="s">
        <v>40</v>
      </c>
      <c r="H501" s="26">
        <v>4575</v>
      </c>
      <c r="I501" s="49"/>
      <c r="J501" s="19">
        <f>H501*0.16</f>
        <v>732</v>
      </c>
      <c r="K501" s="49"/>
      <c r="L501" s="49"/>
      <c r="M501" s="40">
        <f>J501+K501+L501</f>
        <v>732</v>
      </c>
      <c r="N501" s="49"/>
      <c r="O501" s="49"/>
      <c r="P501" s="49"/>
      <c r="Q501" s="40"/>
      <c r="R501" s="40"/>
      <c r="S501" s="57">
        <v>1</v>
      </c>
      <c r="T501" s="19">
        <f>M501+Q501</f>
        <v>732</v>
      </c>
      <c r="U501" s="58">
        <v>45108</v>
      </c>
      <c r="V501" s="59">
        <v>45139</v>
      </c>
      <c r="W501" s="60">
        <f>DATEDIF(U501,V501,"M")+1</f>
        <v>2</v>
      </c>
    </row>
    <row r="502" ht="18.75" customHeight="1" spans="1:23">
      <c r="A502" s="13">
        <v>497</v>
      </c>
      <c r="B502" s="23"/>
      <c r="C502" s="36" t="s">
        <v>1572</v>
      </c>
      <c r="D502" s="21" t="s">
        <v>37</v>
      </c>
      <c r="E502" s="85" t="s">
        <v>1573</v>
      </c>
      <c r="F502" s="22" t="s">
        <v>1574</v>
      </c>
      <c r="G502" s="28" t="s">
        <v>40</v>
      </c>
      <c r="H502" s="26">
        <v>4575</v>
      </c>
      <c r="I502" s="49"/>
      <c r="J502" s="19">
        <f>H502*0.16</f>
        <v>732</v>
      </c>
      <c r="K502" s="49"/>
      <c r="L502" s="49"/>
      <c r="M502" s="40">
        <f>J502+K502+L502</f>
        <v>732</v>
      </c>
      <c r="N502" s="49"/>
      <c r="O502" s="49"/>
      <c r="P502" s="49"/>
      <c r="Q502" s="40"/>
      <c r="R502" s="40"/>
      <c r="S502" s="57">
        <v>1</v>
      </c>
      <c r="T502" s="19">
        <f>M502+Q502</f>
        <v>732</v>
      </c>
      <c r="U502" s="58">
        <v>45108</v>
      </c>
      <c r="V502" s="59">
        <v>45139</v>
      </c>
      <c r="W502" s="60">
        <f>DATEDIF(U502,V502,"M")+1</f>
        <v>2</v>
      </c>
    </row>
    <row r="503" ht="18.75" customHeight="1" spans="1:23">
      <c r="A503" s="13">
        <v>498</v>
      </c>
      <c r="B503" s="23"/>
      <c r="C503" s="36" t="s">
        <v>1575</v>
      </c>
      <c r="D503" s="21" t="s">
        <v>37</v>
      </c>
      <c r="E503" s="85" t="s">
        <v>1576</v>
      </c>
      <c r="F503" s="22" t="s">
        <v>1577</v>
      </c>
      <c r="G503" s="28" t="s">
        <v>40</v>
      </c>
      <c r="H503" s="26">
        <v>4575</v>
      </c>
      <c r="I503" s="49"/>
      <c r="J503" s="19">
        <f>H503*0.16</f>
        <v>732</v>
      </c>
      <c r="K503" s="49"/>
      <c r="L503" s="49"/>
      <c r="M503" s="40">
        <f t="shared" ref="M503:M566" si="71">J503+K503+L503</f>
        <v>732</v>
      </c>
      <c r="N503" s="49"/>
      <c r="O503" s="49"/>
      <c r="P503" s="49"/>
      <c r="Q503" s="40"/>
      <c r="R503" s="40"/>
      <c r="S503" s="57">
        <v>1</v>
      </c>
      <c r="T503" s="19">
        <f>M503+Q503</f>
        <v>732</v>
      </c>
      <c r="U503" s="58">
        <v>45108</v>
      </c>
      <c r="V503" s="59">
        <v>45139</v>
      </c>
      <c r="W503" s="60">
        <f>DATEDIF(U503,V503,"M")+1</f>
        <v>2</v>
      </c>
    </row>
    <row r="504" ht="18.75" customHeight="1" spans="1:23">
      <c r="A504" s="13">
        <v>499</v>
      </c>
      <c r="B504" s="23"/>
      <c r="C504" s="36" t="s">
        <v>1578</v>
      </c>
      <c r="D504" s="21" t="s">
        <v>37</v>
      </c>
      <c r="E504" s="85" t="s">
        <v>1579</v>
      </c>
      <c r="F504" s="22" t="s">
        <v>1580</v>
      </c>
      <c r="G504" s="28" t="s">
        <v>40</v>
      </c>
      <c r="H504" s="26">
        <v>4575</v>
      </c>
      <c r="I504" s="49"/>
      <c r="J504" s="19">
        <f>H504*0.16</f>
        <v>732</v>
      </c>
      <c r="K504" s="49"/>
      <c r="L504" s="49"/>
      <c r="M504" s="40">
        <f>J504+K504+L504</f>
        <v>732</v>
      </c>
      <c r="N504" s="49"/>
      <c r="O504" s="49"/>
      <c r="P504" s="49"/>
      <c r="Q504" s="40"/>
      <c r="R504" s="40"/>
      <c r="S504" s="57">
        <v>1</v>
      </c>
      <c r="T504" s="19">
        <f>M504+Q504</f>
        <v>732</v>
      </c>
      <c r="U504" s="58">
        <v>45108</v>
      </c>
      <c r="V504" s="59">
        <v>45139</v>
      </c>
      <c r="W504" s="60">
        <f>DATEDIF(U504,V504,"M")+1</f>
        <v>2</v>
      </c>
    </row>
    <row r="505" ht="18.75" customHeight="1" spans="1:23">
      <c r="A505" s="13">
        <v>500</v>
      </c>
      <c r="B505" s="23"/>
      <c r="C505" s="36" t="s">
        <v>1581</v>
      </c>
      <c r="D505" s="21" t="s">
        <v>37</v>
      </c>
      <c r="E505" s="85" t="s">
        <v>1582</v>
      </c>
      <c r="F505" s="22" t="s">
        <v>1583</v>
      </c>
      <c r="G505" s="28" t="s">
        <v>40</v>
      </c>
      <c r="H505" s="26">
        <v>4575</v>
      </c>
      <c r="I505" s="49"/>
      <c r="J505" s="19">
        <f>H505*0.16</f>
        <v>732</v>
      </c>
      <c r="K505" s="49"/>
      <c r="L505" s="49"/>
      <c r="M505" s="40">
        <f>J505+K505+L505</f>
        <v>732</v>
      </c>
      <c r="N505" s="49"/>
      <c r="O505" s="49"/>
      <c r="P505" s="49"/>
      <c r="Q505" s="40"/>
      <c r="R505" s="40"/>
      <c r="S505" s="57">
        <v>1</v>
      </c>
      <c r="T505" s="19">
        <f>M505+Q505</f>
        <v>732</v>
      </c>
      <c r="U505" s="58">
        <v>45139</v>
      </c>
      <c r="V505" s="59">
        <v>45139</v>
      </c>
      <c r="W505" s="60">
        <f>DATEDIF(U505,V505,"M")+1</f>
        <v>1</v>
      </c>
    </row>
    <row r="506" ht="18.75" customHeight="1" spans="1:23">
      <c r="A506" s="13">
        <v>501</v>
      </c>
      <c r="B506" s="23"/>
      <c r="C506" s="36" t="s">
        <v>1584</v>
      </c>
      <c r="D506" s="21" t="s">
        <v>37</v>
      </c>
      <c r="E506" s="85" t="s">
        <v>1585</v>
      </c>
      <c r="F506" s="22" t="s">
        <v>1586</v>
      </c>
      <c r="G506" s="28" t="s">
        <v>40</v>
      </c>
      <c r="H506" s="26">
        <v>4575</v>
      </c>
      <c r="I506" s="49"/>
      <c r="J506" s="19">
        <f>H506*0.16</f>
        <v>732</v>
      </c>
      <c r="K506" s="49"/>
      <c r="L506" s="49"/>
      <c r="M506" s="40">
        <f>J506+K506+L506</f>
        <v>732</v>
      </c>
      <c r="N506" s="49"/>
      <c r="O506" s="49"/>
      <c r="P506" s="49"/>
      <c r="Q506" s="40"/>
      <c r="R506" s="40"/>
      <c r="S506" s="57">
        <v>1</v>
      </c>
      <c r="T506" s="19">
        <f>M506+Q506</f>
        <v>732</v>
      </c>
      <c r="U506" s="58">
        <v>45139</v>
      </c>
      <c r="V506" s="59">
        <v>45139</v>
      </c>
      <c r="W506" s="60">
        <f>DATEDIF(U506,V506,"M")+1</f>
        <v>1</v>
      </c>
    </row>
    <row r="507" ht="18.75" customHeight="1" spans="1:23">
      <c r="A507" s="13">
        <v>502</v>
      </c>
      <c r="B507" s="23"/>
      <c r="C507" s="36" t="s">
        <v>1587</v>
      </c>
      <c r="D507" s="21" t="s">
        <v>37</v>
      </c>
      <c r="E507" s="85" t="s">
        <v>1588</v>
      </c>
      <c r="F507" s="22" t="s">
        <v>1589</v>
      </c>
      <c r="G507" s="28" t="s">
        <v>40</v>
      </c>
      <c r="H507" s="26">
        <v>4575</v>
      </c>
      <c r="I507" s="49"/>
      <c r="J507" s="19">
        <f>H507*0.16</f>
        <v>732</v>
      </c>
      <c r="K507" s="49"/>
      <c r="L507" s="49"/>
      <c r="M507" s="40">
        <f>J507+K507+L507</f>
        <v>732</v>
      </c>
      <c r="N507" s="49"/>
      <c r="O507" s="49"/>
      <c r="P507" s="49"/>
      <c r="Q507" s="40"/>
      <c r="R507" s="40"/>
      <c r="S507" s="57">
        <v>1</v>
      </c>
      <c r="T507" s="19">
        <f>M507+Q507</f>
        <v>732</v>
      </c>
      <c r="U507" s="58">
        <v>45139</v>
      </c>
      <c r="V507" s="59">
        <v>45139</v>
      </c>
      <c r="W507" s="60">
        <f>DATEDIF(U507,V507,"M")+1</f>
        <v>1</v>
      </c>
    </row>
    <row r="508" ht="18.75" customHeight="1" spans="1:23">
      <c r="A508" s="13">
        <v>503</v>
      </c>
      <c r="B508" s="20" t="s">
        <v>1590</v>
      </c>
      <c r="C508" s="33" t="s">
        <v>1591</v>
      </c>
      <c r="D508" s="21" t="s">
        <v>37</v>
      </c>
      <c r="E508" s="85" t="s">
        <v>1592</v>
      </c>
      <c r="F508" s="32" t="s">
        <v>1593</v>
      </c>
      <c r="G508" s="28" t="s">
        <v>40</v>
      </c>
      <c r="H508" s="26">
        <v>4575</v>
      </c>
      <c r="I508" s="49"/>
      <c r="J508" s="19">
        <f>H508*0.16</f>
        <v>732</v>
      </c>
      <c r="K508" s="49"/>
      <c r="L508" s="49"/>
      <c r="M508" s="40">
        <f>J508+K508+L508</f>
        <v>732</v>
      </c>
      <c r="N508" s="49"/>
      <c r="O508" s="49"/>
      <c r="P508" s="49"/>
      <c r="Q508" s="40"/>
      <c r="R508" s="40"/>
      <c r="S508" s="57">
        <v>1</v>
      </c>
      <c r="T508" s="19">
        <f>M508+Q508</f>
        <v>732</v>
      </c>
      <c r="U508" s="58">
        <v>44593</v>
      </c>
      <c r="V508" s="59">
        <v>45139</v>
      </c>
      <c r="W508" s="60">
        <f>DATEDIF(U508,V508,"M")+1-7</f>
        <v>12</v>
      </c>
    </row>
    <row r="509" ht="18.75" customHeight="1" spans="1:23">
      <c r="A509" s="13">
        <v>504</v>
      </c>
      <c r="B509" s="33"/>
      <c r="C509" s="33" t="s">
        <v>1594</v>
      </c>
      <c r="D509" s="21" t="s">
        <v>37</v>
      </c>
      <c r="E509" s="85" t="s">
        <v>1595</v>
      </c>
      <c r="F509" s="32" t="s">
        <v>1596</v>
      </c>
      <c r="G509" s="28" t="s">
        <v>40</v>
      </c>
      <c r="H509" s="26">
        <v>4575</v>
      </c>
      <c r="I509" s="49"/>
      <c r="J509" s="19">
        <f>H509*0.16</f>
        <v>732</v>
      </c>
      <c r="K509" s="49"/>
      <c r="L509" s="49"/>
      <c r="M509" s="40">
        <f>J509+K509+L509</f>
        <v>732</v>
      </c>
      <c r="N509" s="49"/>
      <c r="O509" s="49"/>
      <c r="P509" s="49"/>
      <c r="Q509" s="40"/>
      <c r="R509" s="40"/>
      <c r="S509" s="57">
        <v>1</v>
      </c>
      <c r="T509" s="19">
        <f>M509+Q509</f>
        <v>732</v>
      </c>
      <c r="U509" s="58">
        <v>44593</v>
      </c>
      <c r="V509" s="59">
        <v>45139</v>
      </c>
      <c r="W509" s="60">
        <f>DATEDIF(U509,V509,"M")+1-7</f>
        <v>12</v>
      </c>
    </row>
    <row r="510" ht="18.75" customHeight="1" spans="1:23">
      <c r="A510" s="13">
        <v>505</v>
      </c>
      <c r="B510" s="33" t="s">
        <v>1597</v>
      </c>
      <c r="C510" s="33" t="s">
        <v>1598</v>
      </c>
      <c r="D510" s="14" t="s">
        <v>31</v>
      </c>
      <c r="E510" s="85" t="s">
        <v>1599</v>
      </c>
      <c r="F510" s="86" t="s">
        <v>1600</v>
      </c>
      <c r="G510" s="28" t="s">
        <v>40</v>
      </c>
      <c r="H510" s="26">
        <v>5200</v>
      </c>
      <c r="I510" s="49"/>
      <c r="J510" s="19">
        <f>H510*0.16</f>
        <v>832</v>
      </c>
      <c r="K510" s="49"/>
      <c r="L510" s="49"/>
      <c r="M510" s="40">
        <f>J510+K510+L510</f>
        <v>832</v>
      </c>
      <c r="N510" s="49"/>
      <c r="O510" s="49"/>
      <c r="P510" s="49"/>
      <c r="Q510" s="40"/>
      <c r="R510" s="40"/>
      <c r="S510" s="57">
        <v>1</v>
      </c>
      <c r="T510" s="19">
        <f>M510+Q510</f>
        <v>832</v>
      </c>
      <c r="U510" s="58">
        <v>43983</v>
      </c>
      <c r="V510" s="59">
        <v>45139</v>
      </c>
      <c r="W510" s="60">
        <f>DATEDIF(U510,V510,"M")+1-26</f>
        <v>13</v>
      </c>
    </row>
    <row r="511" ht="18.75" customHeight="1" spans="1:23">
      <c r="A511" s="13">
        <v>506</v>
      </c>
      <c r="B511" s="23" t="s">
        <v>1601</v>
      </c>
      <c r="C511" s="36" t="s">
        <v>1602</v>
      </c>
      <c r="D511" s="21" t="s">
        <v>31</v>
      </c>
      <c r="E511" s="71" t="s">
        <v>1603</v>
      </c>
      <c r="F511" s="22" t="s">
        <v>1604</v>
      </c>
      <c r="G511" s="28" t="s">
        <v>40</v>
      </c>
      <c r="H511" s="26">
        <v>6000</v>
      </c>
      <c r="I511" s="49"/>
      <c r="J511" s="19">
        <f>H511*0.16</f>
        <v>960</v>
      </c>
      <c r="K511" s="49"/>
      <c r="L511" s="49"/>
      <c r="M511" s="40">
        <f>J511+K511+L511</f>
        <v>960</v>
      </c>
      <c r="N511" s="49"/>
      <c r="O511" s="49"/>
      <c r="P511" s="49"/>
      <c r="Q511" s="40"/>
      <c r="R511" s="40"/>
      <c r="S511" s="57">
        <v>1</v>
      </c>
      <c r="T511" s="19">
        <f>M511+Q511</f>
        <v>960</v>
      </c>
      <c r="U511" s="58">
        <v>44713</v>
      </c>
      <c r="V511" s="59">
        <v>45139</v>
      </c>
      <c r="W511" s="60">
        <f t="shared" ref="W511:W525" si="72">DATEDIF(U511,V511,"M")+1</f>
        <v>15</v>
      </c>
    </row>
    <row r="512" ht="18.75" customHeight="1" spans="1:23">
      <c r="A512" s="13">
        <v>507</v>
      </c>
      <c r="B512" s="23"/>
      <c r="C512" s="36" t="s">
        <v>1605</v>
      </c>
      <c r="D512" s="21" t="s">
        <v>37</v>
      </c>
      <c r="E512" s="27" t="s">
        <v>1606</v>
      </c>
      <c r="F512" s="22" t="s">
        <v>1607</v>
      </c>
      <c r="G512" s="28" t="s">
        <v>40</v>
      </c>
      <c r="H512" s="26">
        <v>6000</v>
      </c>
      <c r="I512" s="49"/>
      <c r="J512" s="19">
        <f>H512*0.16</f>
        <v>960</v>
      </c>
      <c r="K512" s="49"/>
      <c r="L512" s="49"/>
      <c r="M512" s="40">
        <f>J512+K512+L512</f>
        <v>960</v>
      </c>
      <c r="N512" s="49"/>
      <c r="O512" s="49"/>
      <c r="P512" s="49"/>
      <c r="Q512" s="40"/>
      <c r="R512" s="40"/>
      <c r="S512" s="57">
        <v>1</v>
      </c>
      <c r="T512" s="19">
        <f>M512+Q512</f>
        <v>960</v>
      </c>
      <c r="U512" s="58">
        <v>44713</v>
      </c>
      <c r="V512" s="59">
        <v>45139</v>
      </c>
      <c r="W512" s="60">
        <f>DATEDIF(U512,V512,"M")+1</f>
        <v>15</v>
      </c>
    </row>
    <row r="513" ht="18.75" customHeight="1" spans="1:23">
      <c r="A513" s="13">
        <v>508</v>
      </c>
      <c r="B513" s="23"/>
      <c r="C513" s="36" t="s">
        <v>1608</v>
      </c>
      <c r="D513" s="21" t="s">
        <v>31</v>
      </c>
      <c r="E513" s="27" t="s">
        <v>1609</v>
      </c>
      <c r="F513" s="17" t="s">
        <v>1610</v>
      </c>
      <c r="G513" s="28" t="s">
        <v>40</v>
      </c>
      <c r="H513" s="19">
        <v>4575</v>
      </c>
      <c r="I513" s="49"/>
      <c r="J513" s="19">
        <f>H513*0.16</f>
        <v>732</v>
      </c>
      <c r="K513" s="49"/>
      <c r="L513" s="49"/>
      <c r="M513" s="40">
        <f>J513+K513+L513</f>
        <v>732</v>
      </c>
      <c r="N513" s="49"/>
      <c r="O513" s="49"/>
      <c r="P513" s="49"/>
      <c r="Q513" s="40"/>
      <c r="R513" s="40"/>
      <c r="S513" s="57">
        <v>1</v>
      </c>
      <c r="T513" s="19">
        <f>M513+Q513</f>
        <v>732</v>
      </c>
      <c r="U513" s="58">
        <v>44774</v>
      </c>
      <c r="V513" s="59">
        <v>45139</v>
      </c>
      <c r="W513" s="60">
        <f>DATEDIF(U513,V513,"M")+1</f>
        <v>13</v>
      </c>
    </row>
    <row r="514" ht="18.75" customHeight="1" spans="1:23">
      <c r="A514" s="13">
        <v>509</v>
      </c>
      <c r="B514" s="23"/>
      <c r="C514" s="36" t="s">
        <v>1611</v>
      </c>
      <c r="D514" s="21" t="s">
        <v>31</v>
      </c>
      <c r="E514" s="27" t="s">
        <v>1612</v>
      </c>
      <c r="F514" s="17" t="s">
        <v>1613</v>
      </c>
      <c r="G514" s="28" t="s">
        <v>40</v>
      </c>
      <c r="H514" s="19">
        <v>4575</v>
      </c>
      <c r="I514" s="49"/>
      <c r="J514" s="19">
        <f>H514*0.16</f>
        <v>732</v>
      </c>
      <c r="K514" s="49"/>
      <c r="L514" s="49"/>
      <c r="M514" s="40">
        <f>J514+K514+L514</f>
        <v>732</v>
      </c>
      <c r="N514" s="49"/>
      <c r="O514" s="49"/>
      <c r="P514" s="49"/>
      <c r="Q514" s="40"/>
      <c r="R514" s="40"/>
      <c r="S514" s="57">
        <v>1</v>
      </c>
      <c r="T514" s="19">
        <f>M514+Q514</f>
        <v>732</v>
      </c>
      <c r="U514" s="58">
        <v>44835</v>
      </c>
      <c r="V514" s="59">
        <v>45139</v>
      </c>
      <c r="W514" s="60">
        <f>DATEDIF(U514,V514,"M")+1</f>
        <v>11</v>
      </c>
    </row>
    <row r="515" ht="18.75" customHeight="1" spans="1:23">
      <c r="A515" s="13">
        <v>510</v>
      </c>
      <c r="B515" s="23"/>
      <c r="C515" s="36" t="s">
        <v>1614</v>
      </c>
      <c r="D515" s="21" t="s">
        <v>37</v>
      </c>
      <c r="E515" s="27" t="s">
        <v>1615</v>
      </c>
      <c r="F515" s="17" t="s">
        <v>1616</v>
      </c>
      <c r="G515" s="28" t="s">
        <v>40</v>
      </c>
      <c r="H515" s="19">
        <v>4575</v>
      </c>
      <c r="I515" s="49"/>
      <c r="J515" s="19">
        <f>H515*0.16</f>
        <v>732</v>
      </c>
      <c r="K515" s="49"/>
      <c r="L515" s="49"/>
      <c r="M515" s="40">
        <f>J515+K515+L515</f>
        <v>732</v>
      </c>
      <c r="N515" s="49"/>
      <c r="O515" s="49"/>
      <c r="P515" s="49"/>
      <c r="Q515" s="40"/>
      <c r="R515" s="40"/>
      <c r="S515" s="57">
        <v>1</v>
      </c>
      <c r="T515" s="19">
        <f>M515+Q515</f>
        <v>732</v>
      </c>
      <c r="U515" s="58">
        <v>44958</v>
      </c>
      <c r="V515" s="59">
        <v>45139</v>
      </c>
      <c r="W515" s="60">
        <f>DATEDIF(U515,V515,"M")+1</f>
        <v>7</v>
      </c>
    </row>
    <row r="516" ht="18.75" customHeight="1" spans="1:23">
      <c r="A516" s="13">
        <v>511</v>
      </c>
      <c r="B516" s="23"/>
      <c r="C516" s="36" t="s">
        <v>1617</v>
      </c>
      <c r="D516" s="21" t="s">
        <v>31</v>
      </c>
      <c r="E516" s="27" t="s">
        <v>1618</v>
      </c>
      <c r="F516" s="17" t="s">
        <v>1619</v>
      </c>
      <c r="G516" s="28" t="s">
        <v>40</v>
      </c>
      <c r="H516" s="19">
        <v>4575</v>
      </c>
      <c r="I516" s="49"/>
      <c r="J516" s="19">
        <f>H516*0.16</f>
        <v>732</v>
      </c>
      <c r="K516" s="49"/>
      <c r="L516" s="49"/>
      <c r="M516" s="40">
        <f>J516+K516+L516</f>
        <v>732</v>
      </c>
      <c r="N516" s="49"/>
      <c r="O516" s="49"/>
      <c r="P516" s="49"/>
      <c r="Q516" s="40"/>
      <c r="R516" s="40"/>
      <c r="S516" s="57">
        <v>1</v>
      </c>
      <c r="T516" s="19">
        <f>M516+Q516</f>
        <v>732</v>
      </c>
      <c r="U516" s="58">
        <v>44958</v>
      </c>
      <c r="V516" s="59">
        <v>45139</v>
      </c>
      <c r="W516" s="60">
        <f>DATEDIF(U516,V516,"M")+1</f>
        <v>7</v>
      </c>
    </row>
    <row r="517" ht="18.75" customHeight="1" spans="1:23">
      <c r="A517" s="13">
        <v>512</v>
      </c>
      <c r="B517" s="23"/>
      <c r="C517" s="36" t="s">
        <v>1620</v>
      </c>
      <c r="D517" s="21" t="s">
        <v>31</v>
      </c>
      <c r="E517" s="27" t="s">
        <v>1621</v>
      </c>
      <c r="F517" s="17" t="s">
        <v>1622</v>
      </c>
      <c r="G517" s="28" t="s">
        <v>40</v>
      </c>
      <c r="H517" s="19">
        <v>4575</v>
      </c>
      <c r="I517" s="49"/>
      <c r="J517" s="19">
        <f>H517*0.16</f>
        <v>732</v>
      </c>
      <c r="K517" s="49"/>
      <c r="L517" s="49"/>
      <c r="M517" s="40">
        <f>J517+K517+L517</f>
        <v>732</v>
      </c>
      <c r="N517" s="49"/>
      <c r="O517" s="49"/>
      <c r="P517" s="49"/>
      <c r="Q517" s="40"/>
      <c r="R517" s="40"/>
      <c r="S517" s="57">
        <v>1</v>
      </c>
      <c r="T517" s="19">
        <f>M517+Q517</f>
        <v>732</v>
      </c>
      <c r="U517" s="58">
        <v>44958</v>
      </c>
      <c r="V517" s="59">
        <v>45139</v>
      </c>
      <c r="W517" s="60">
        <f>DATEDIF(U517,V517,"M")+1</f>
        <v>7</v>
      </c>
    </row>
    <row r="518" ht="18.75" customHeight="1" spans="1:23">
      <c r="A518" s="13">
        <v>513</v>
      </c>
      <c r="B518" s="23"/>
      <c r="C518" s="36" t="s">
        <v>1623</v>
      </c>
      <c r="D518" s="21" t="s">
        <v>31</v>
      </c>
      <c r="E518" s="27" t="s">
        <v>1624</v>
      </c>
      <c r="F518" s="17" t="s">
        <v>1625</v>
      </c>
      <c r="G518" s="28" t="s">
        <v>40</v>
      </c>
      <c r="H518" s="19">
        <v>4575</v>
      </c>
      <c r="I518" s="49"/>
      <c r="J518" s="19">
        <f t="shared" ref="J518:J581" si="73">H518*0.16</f>
        <v>732</v>
      </c>
      <c r="K518" s="49"/>
      <c r="L518" s="49"/>
      <c r="M518" s="40">
        <f>J518+K518+L518</f>
        <v>732</v>
      </c>
      <c r="N518" s="49"/>
      <c r="O518" s="49"/>
      <c r="P518" s="49"/>
      <c r="Q518" s="40"/>
      <c r="R518" s="40"/>
      <c r="S518" s="57">
        <v>1</v>
      </c>
      <c r="T518" s="19">
        <f t="shared" ref="T518:T581" si="74">M518+Q518</f>
        <v>732</v>
      </c>
      <c r="U518" s="58">
        <v>44986</v>
      </c>
      <c r="V518" s="59">
        <v>45139</v>
      </c>
      <c r="W518" s="60">
        <f>DATEDIF(U518,V518,"M")+1</f>
        <v>6</v>
      </c>
    </row>
    <row r="519" ht="18.75" customHeight="1" spans="1:23">
      <c r="A519" s="13">
        <v>514</v>
      </c>
      <c r="B519" s="23"/>
      <c r="C519" s="36" t="s">
        <v>1626</v>
      </c>
      <c r="D519" s="21" t="s">
        <v>31</v>
      </c>
      <c r="E519" s="27" t="s">
        <v>1627</v>
      </c>
      <c r="F519" s="17" t="s">
        <v>1628</v>
      </c>
      <c r="G519" s="28" t="s">
        <v>40</v>
      </c>
      <c r="H519" s="19">
        <v>4575</v>
      </c>
      <c r="I519" s="49"/>
      <c r="J519" s="19">
        <f>H519*0.16</f>
        <v>732</v>
      </c>
      <c r="K519" s="49"/>
      <c r="L519" s="49"/>
      <c r="M519" s="40">
        <f>J519+K519+L519</f>
        <v>732</v>
      </c>
      <c r="N519" s="49"/>
      <c r="O519" s="49"/>
      <c r="P519" s="49"/>
      <c r="Q519" s="40"/>
      <c r="R519" s="40"/>
      <c r="S519" s="57">
        <v>1</v>
      </c>
      <c r="T519" s="19">
        <f>M519+Q519</f>
        <v>732</v>
      </c>
      <c r="U519" s="58">
        <v>44986</v>
      </c>
      <c r="V519" s="59">
        <v>45139</v>
      </c>
      <c r="W519" s="60">
        <f>DATEDIF(U519,V519,"M")+1</f>
        <v>6</v>
      </c>
    </row>
    <row r="520" ht="18.75" customHeight="1" spans="1:23">
      <c r="A520" s="13">
        <v>515</v>
      </c>
      <c r="B520" s="23"/>
      <c r="C520" s="36" t="s">
        <v>1629</v>
      </c>
      <c r="D520" s="21" t="s">
        <v>31</v>
      </c>
      <c r="E520" s="27" t="s">
        <v>1630</v>
      </c>
      <c r="F520" s="17" t="s">
        <v>1631</v>
      </c>
      <c r="G520" s="28" t="s">
        <v>40</v>
      </c>
      <c r="H520" s="19">
        <v>4575</v>
      </c>
      <c r="I520" s="49"/>
      <c r="J520" s="19">
        <f>H520*0.16</f>
        <v>732</v>
      </c>
      <c r="K520" s="49"/>
      <c r="L520" s="49"/>
      <c r="M520" s="40">
        <f>J520+K520+L520</f>
        <v>732</v>
      </c>
      <c r="N520" s="49"/>
      <c r="O520" s="49"/>
      <c r="P520" s="49"/>
      <c r="Q520" s="40"/>
      <c r="R520" s="40"/>
      <c r="S520" s="57">
        <v>1</v>
      </c>
      <c r="T520" s="19">
        <f>M520+Q520</f>
        <v>732</v>
      </c>
      <c r="U520" s="58">
        <v>44986</v>
      </c>
      <c r="V520" s="59">
        <v>45139</v>
      </c>
      <c r="W520" s="60">
        <f>DATEDIF(U520,V520,"M")+1</f>
        <v>6</v>
      </c>
    </row>
    <row r="521" ht="18.75" customHeight="1" spans="1:23">
      <c r="A521" s="13">
        <v>516</v>
      </c>
      <c r="B521" s="23"/>
      <c r="C521" s="36" t="s">
        <v>1632</v>
      </c>
      <c r="D521" s="21" t="s">
        <v>31</v>
      </c>
      <c r="E521" s="27" t="s">
        <v>1633</v>
      </c>
      <c r="F521" s="17" t="s">
        <v>1634</v>
      </c>
      <c r="G521" s="28" t="s">
        <v>40</v>
      </c>
      <c r="H521" s="19">
        <v>4575</v>
      </c>
      <c r="I521" s="49"/>
      <c r="J521" s="19">
        <f>H521*0.16</f>
        <v>732</v>
      </c>
      <c r="K521" s="49"/>
      <c r="L521" s="49"/>
      <c r="M521" s="40">
        <f>J521+K521+L521</f>
        <v>732</v>
      </c>
      <c r="N521" s="49"/>
      <c r="O521" s="49"/>
      <c r="P521" s="49"/>
      <c r="Q521" s="40"/>
      <c r="R521" s="40"/>
      <c r="S521" s="57">
        <v>1</v>
      </c>
      <c r="T521" s="19">
        <f>M521+Q521</f>
        <v>732</v>
      </c>
      <c r="U521" s="58">
        <v>44986</v>
      </c>
      <c r="V521" s="59">
        <v>45139</v>
      </c>
      <c r="W521" s="60">
        <f>DATEDIF(U521,V521,"M")+1</f>
        <v>6</v>
      </c>
    </row>
    <row r="522" ht="18.75" customHeight="1" spans="1:23">
      <c r="A522" s="13">
        <v>517</v>
      </c>
      <c r="B522" s="23"/>
      <c r="C522" s="36" t="s">
        <v>1635</v>
      </c>
      <c r="D522" s="21" t="s">
        <v>37</v>
      </c>
      <c r="E522" s="27" t="s">
        <v>1636</v>
      </c>
      <c r="F522" s="17" t="s">
        <v>1637</v>
      </c>
      <c r="G522" s="28" t="s">
        <v>40</v>
      </c>
      <c r="H522" s="19">
        <v>4575</v>
      </c>
      <c r="I522" s="49"/>
      <c r="J522" s="19">
        <f>H522*0.16</f>
        <v>732</v>
      </c>
      <c r="K522" s="49"/>
      <c r="L522" s="49"/>
      <c r="M522" s="40">
        <f>J522+K522+L522</f>
        <v>732</v>
      </c>
      <c r="N522" s="49"/>
      <c r="O522" s="49"/>
      <c r="P522" s="49"/>
      <c r="Q522" s="40"/>
      <c r="R522" s="40"/>
      <c r="S522" s="57">
        <v>1</v>
      </c>
      <c r="T522" s="19">
        <f>M522+Q522</f>
        <v>732</v>
      </c>
      <c r="U522" s="58">
        <v>44986</v>
      </c>
      <c r="V522" s="59">
        <v>45139</v>
      </c>
      <c r="W522" s="60">
        <f>DATEDIF(U522,V522,"M")+1</f>
        <v>6</v>
      </c>
    </row>
    <row r="523" ht="18.75" customHeight="1" spans="1:23">
      <c r="A523" s="13">
        <v>518</v>
      </c>
      <c r="B523" s="23"/>
      <c r="C523" s="36" t="s">
        <v>1638</v>
      </c>
      <c r="D523" s="21" t="s">
        <v>37</v>
      </c>
      <c r="E523" s="27" t="s">
        <v>1639</v>
      </c>
      <c r="F523" s="17" t="s">
        <v>1640</v>
      </c>
      <c r="G523" s="28" t="s">
        <v>40</v>
      </c>
      <c r="H523" s="19">
        <v>4575</v>
      </c>
      <c r="I523" s="49"/>
      <c r="J523" s="19">
        <f>H523*0.16</f>
        <v>732</v>
      </c>
      <c r="K523" s="49"/>
      <c r="L523" s="49"/>
      <c r="M523" s="40">
        <f>J523+K523+L523</f>
        <v>732</v>
      </c>
      <c r="N523" s="49"/>
      <c r="O523" s="49"/>
      <c r="P523" s="49"/>
      <c r="Q523" s="40"/>
      <c r="R523" s="40"/>
      <c r="S523" s="57">
        <v>1</v>
      </c>
      <c r="T523" s="19">
        <f>M523+Q523</f>
        <v>732</v>
      </c>
      <c r="U523" s="58">
        <v>44986</v>
      </c>
      <c r="V523" s="59">
        <v>45139</v>
      </c>
      <c r="W523" s="60">
        <f>DATEDIF(U523,V523,"M")+1</f>
        <v>6</v>
      </c>
    </row>
    <row r="524" ht="18.75" customHeight="1" spans="1:23">
      <c r="A524" s="13">
        <v>519</v>
      </c>
      <c r="B524" s="23"/>
      <c r="C524" s="36" t="s">
        <v>1641</v>
      </c>
      <c r="D524" s="21" t="s">
        <v>37</v>
      </c>
      <c r="E524" s="27" t="s">
        <v>1642</v>
      </c>
      <c r="F524" s="17" t="s">
        <v>1643</v>
      </c>
      <c r="G524" s="28" t="s">
        <v>40</v>
      </c>
      <c r="H524" s="19">
        <v>4575</v>
      </c>
      <c r="I524" s="49"/>
      <c r="J524" s="19">
        <f>H524*0.16</f>
        <v>732</v>
      </c>
      <c r="K524" s="49"/>
      <c r="L524" s="49"/>
      <c r="M524" s="40">
        <f>J524+K524+L524</f>
        <v>732</v>
      </c>
      <c r="N524" s="49"/>
      <c r="O524" s="49"/>
      <c r="P524" s="49"/>
      <c r="Q524" s="40"/>
      <c r="R524" s="40"/>
      <c r="S524" s="57">
        <v>1</v>
      </c>
      <c r="T524" s="19">
        <f>M524+Q524</f>
        <v>732</v>
      </c>
      <c r="U524" s="58">
        <v>44986</v>
      </c>
      <c r="V524" s="59">
        <v>45139</v>
      </c>
      <c r="W524" s="60">
        <f>DATEDIF(U524,V524,"M")+1</f>
        <v>6</v>
      </c>
    </row>
    <row r="525" ht="18.75" customHeight="1" spans="1:23">
      <c r="A525" s="13">
        <v>520</v>
      </c>
      <c r="B525" s="23"/>
      <c r="C525" s="36" t="s">
        <v>1644</v>
      </c>
      <c r="D525" s="21" t="s">
        <v>37</v>
      </c>
      <c r="E525" s="27" t="s">
        <v>1645</v>
      </c>
      <c r="F525" s="22" t="s">
        <v>1646</v>
      </c>
      <c r="G525" s="28" t="s">
        <v>40</v>
      </c>
      <c r="H525" s="19">
        <v>4575</v>
      </c>
      <c r="I525" s="49"/>
      <c r="J525" s="19">
        <f>H525*0.16</f>
        <v>732</v>
      </c>
      <c r="K525" s="49"/>
      <c r="L525" s="49"/>
      <c r="M525" s="40">
        <f>J525+K525+L525</f>
        <v>732</v>
      </c>
      <c r="N525" s="49"/>
      <c r="O525" s="49"/>
      <c r="P525" s="49"/>
      <c r="Q525" s="40"/>
      <c r="R525" s="40"/>
      <c r="S525" s="57">
        <v>1</v>
      </c>
      <c r="T525" s="19">
        <f>M525+Q525</f>
        <v>732</v>
      </c>
      <c r="U525" s="58">
        <v>44986</v>
      </c>
      <c r="V525" s="59">
        <v>45139</v>
      </c>
      <c r="W525" s="60">
        <f>DATEDIF(U525,V525,"M")+1</f>
        <v>6</v>
      </c>
    </row>
    <row r="526" ht="18.75" customHeight="1" spans="1:23">
      <c r="A526" s="13">
        <v>521</v>
      </c>
      <c r="B526" s="23"/>
      <c r="C526" s="36" t="s">
        <v>1647</v>
      </c>
      <c r="D526" s="36" t="s">
        <v>31</v>
      </c>
      <c r="E526" s="27" t="s">
        <v>1648</v>
      </c>
      <c r="F526" s="87" t="s">
        <v>1649</v>
      </c>
      <c r="G526" s="28" t="s">
        <v>40</v>
      </c>
      <c r="H526" s="19">
        <v>4575</v>
      </c>
      <c r="I526" s="49"/>
      <c r="J526" s="19">
        <f>H526*0.16</f>
        <v>732</v>
      </c>
      <c r="K526" s="49"/>
      <c r="L526" s="49"/>
      <c r="M526" s="40">
        <f>J526+K526+L526</f>
        <v>732</v>
      </c>
      <c r="N526" s="49"/>
      <c r="O526" s="49"/>
      <c r="P526" s="49"/>
      <c r="Q526" s="40"/>
      <c r="R526" s="40"/>
      <c r="S526" s="57">
        <v>1</v>
      </c>
      <c r="T526" s="19">
        <f>M526+Q526</f>
        <v>732</v>
      </c>
      <c r="U526" s="58">
        <v>44774</v>
      </c>
      <c r="V526" s="59">
        <v>45139</v>
      </c>
      <c r="W526" s="60">
        <f>DATEDIF(U526,V526,"M")+1-4</f>
        <v>9</v>
      </c>
    </row>
    <row r="527" ht="18.75" customHeight="1" spans="1:23">
      <c r="A527" s="13">
        <v>522</v>
      </c>
      <c r="B527" s="23"/>
      <c r="C527" s="36" t="s">
        <v>1650</v>
      </c>
      <c r="D527" s="36" t="s">
        <v>37</v>
      </c>
      <c r="E527" s="27" t="s">
        <v>1651</v>
      </c>
      <c r="F527" s="88" t="s">
        <v>1652</v>
      </c>
      <c r="G527" s="28" t="s">
        <v>40</v>
      </c>
      <c r="H527" s="19">
        <v>4575</v>
      </c>
      <c r="I527" s="49"/>
      <c r="J527" s="19">
        <f>H527*0.16</f>
        <v>732</v>
      </c>
      <c r="K527" s="49"/>
      <c r="L527" s="49"/>
      <c r="M527" s="40">
        <f>J527+K527+L527</f>
        <v>732</v>
      </c>
      <c r="N527" s="49"/>
      <c r="O527" s="49"/>
      <c r="P527" s="49"/>
      <c r="Q527" s="40"/>
      <c r="R527" s="40"/>
      <c r="S527" s="57">
        <v>1</v>
      </c>
      <c r="T527" s="19">
        <f>M527+Q527</f>
        <v>732</v>
      </c>
      <c r="U527" s="58">
        <v>45017</v>
      </c>
      <c r="V527" s="59">
        <v>45139</v>
      </c>
      <c r="W527" s="60">
        <f t="shared" ref="W527:W533" si="75">DATEDIF(U527,V527,"M")+1</f>
        <v>5</v>
      </c>
    </row>
    <row r="528" ht="18.75" customHeight="1" spans="1:23">
      <c r="A528" s="13">
        <v>523</v>
      </c>
      <c r="B528" s="23"/>
      <c r="C528" s="36" t="s">
        <v>1653</v>
      </c>
      <c r="D528" s="36" t="s">
        <v>31</v>
      </c>
      <c r="E528" s="27" t="s">
        <v>1654</v>
      </c>
      <c r="F528" s="88" t="s">
        <v>1655</v>
      </c>
      <c r="G528" s="28" t="s">
        <v>40</v>
      </c>
      <c r="H528" s="19">
        <v>4575</v>
      </c>
      <c r="I528" s="49"/>
      <c r="J528" s="19">
        <f>H528*0.16</f>
        <v>732</v>
      </c>
      <c r="K528" s="49"/>
      <c r="L528" s="49"/>
      <c r="M528" s="40">
        <f>J528+K528+L528</f>
        <v>732</v>
      </c>
      <c r="N528" s="49"/>
      <c r="O528" s="49"/>
      <c r="P528" s="49"/>
      <c r="Q528" s="40"/>
      <c r="R528" s="40"/>
      <c r="S528" s="57">
        <v>1</v>
      </c>
      <c r="T528" s="19">
        <f>M528+Q528</f>
        <v>732</v>
      </c>
      <c r="U528" s="58">
        <v>45047</v>
      </c>
      <c r="V528" s="59">
        <v>45139</v>
      </c>
      <c r="W528" s="60">
        <f>DATEDIF(U528,V528,"M")+1</f>
        <v>4</v>
      </c>
    </row>
    <row r="529" ht="18.75" customHeight="1" spans="1:23">
      <c r="A529" s="13">
        <v>524</v>
      </c>
      <c r="B529" s="23"/>
      <c r="C529" s="36" t="s">
        <v>1656</v>
      </c>
      <c r="D529" s="36" t="s">
        <v>37</v>
      </c>
      <c r="E529" s="27" t="s">
        <v>1657</v>
      </c>
      <c r="F529" s="88" t="s">
        <v>1658</v>
      </c>
      <c r="G529" s="28" t="s">
        <v>40</v>
      </c>
      <c r="H529" s="19">
        <v>4575</v>
      </c>
      <c r="I529" s="49"/>
      <c r="J529" s="19">
        <f>H529*0.16</f>
        <v>732</v>
      </c>
      <c r="K529" s="49"/>
      <c r="L529" s="49"/>
      <c r="M529" s="40">
        <f>J529+K529+L529</f>
        <v>732</v>
      </c>
      <c r="N529" s="49"/>
      <c r="O529" s="49"/>
      <c r="P529" s="49"/>
      <c r="Q529" s="40"/>
      <c r="R529" s="40"/>
      <c r="S529" s="57">
        <v>1</v>
      </c>
      <c r="T529" s="19">
        <f>M529+Q529</f>
        <v>732</v>
      </c>
      <c r="U529" s="58">
        <v>45047</v>
      </c>
      <c r="V529" s="59">
        <v>45139</v>
      </c>
      <c r="W529" s="60">
        <f>DATEDIF(U529,V529,"M")+1</f>
        <v>4</v>
      </c>
    </row>
    <row r="530" ht="18.75" customHeight="1" spans="1:23">
      <c r="A530" s="13">
        <v>525</v>
      </c>
      <c r="B530" s="23"/>
      <c r="C530" s="36" t="s">
        <v>1659</v>
      </c>
      <c r="D530" s="21" t="s">
        <v>31</v>
      </c>
      <c r="E530" s="27" t="s">
        <v>1660</v>
      </c>
      <c r="F530" s="88" t="s">
        <v>1661</v>
      </c>
      <c r="G530" s="28" t="s">
        <v>40</v>
      </c>
      <c r="H530" s="19">
        <v>4575</v>
      </c>
      <c r="I530" s="49"/>
      <c r="J530" s="19">
        <f>H530*0.16</f>
        <v>732</v>
      </c>
      <c r="K530" s="49"/>
      <c r="L530" s="49"/>
      <c r="M530" s="40">
        <f>J530+K530+L530</f>
        <v>732</v>
      </c>
      <c r="N530" s="49"/>
      <c r="O530" s="49"/>
      <c r="P530" s="49"/>
      <c r="Q530" s="40"/>
      <c r="R530" s="40"/>
      <c r="S530" s="57">
        <v>1</v>
      </c>
      <c r="T530" s="19">
        <f>M530+Q530</f>
        <v>732</v>
      </c>
      <c r="U530" s="58">
        <v>45078</v>
      </c>
      <c r="V530" s="59">
        <v>45139</v>
      </c>
      <c r="W530" s="60">
        <f>DATEDIF(U530,V530,"M")+1</f>
        <v>3</v>
      </c>
    </row>
    <row r="531" ht="18.75" customHeight="1" spans="1:23">
      <c r="A531" s="13">
        <v>526</v>
      </c>
      <c r="B531" s="23"/>
      <c r="C531" s="36" t="s">
        <v>1662</v>
      </c>
      <c r="D531" s="21" t="s">
        <v>31</v>
      </c>
      <c r="E531" s="27" t="s">
        <v>1663</v>
      </c>
      <c r="F531" s="88" t="s">
        <v>1664</v>
      </c>
      <c r="G531" s="28" t="s">
        <v>40</v>
      </c>
      <c r="H531" s="19">
        <v>4575</v>
      </c>
      <c r="I531" s="49"/>
      <c r="J531" s="19">
        <f>H531*0.16</f>
        <v>732</v>
      </c>
      <c r="K531" s="49"/>
      <c r="L531" s="49"/>
      <c r="M531" s="40">
        <f>J531+K531+L531</f>
        <v>732</v>
      </c>
      <c r="N531" s="49"/>
      <c r="O531" s="49"/>
      <c r="P531" s="49"/>
      <c r="Q531" s="40"/>
      <c r="R531" s="40"/>
      <c r="S531" s="57">
        <v>1</v>
      </c>
      <c r="T531" s="19">
        <f>M531+Q531</f>
        <v>732</v>
      </c>
      <c r="U531" s="58">
        <v>45078</v>
      </c>
      <c r="V531" s="59">
        <v>45139</v>
      </c>
      <c r="W531" s="60">
        <f>DATEDIF(U531,V531,"M")+1</f>
        <v>3</v>
      </c>
    </row>
    <row r="532" ht="18.75" customHeight="1" spans="1:23">
      <c r="A532" s="13">
        <v>527</v>
      </c>
      <c r="B532" s="23"/>
      <c r="C532" s="36" t="s">
        <v>1665</v>
      </c>
      <c r="D532" s="21" t="s">
        <v>31</v>
      </c>
      <c r="E532" s="27" t="s">
        <v>1666</v>
      </c>
      <c r="F532" s="88" t="s">
        <v>1667</v>
      </c>
      <c r="G532" s="28" t="s">
        <v>40</v>
      </c>
      <c r="H532" s="19">
        <v>4575</v>
      </c>
      <c r="I532" s="49"/>
      <c r="J532" s="19">
        <f>H532*0.16</f>
        <v>732</v>
      </c>
      <c r="K532" s="49"/>
      <c r="L532" s="49"/>
      <c r="M532" s="40">
        <f>J532+K532+L532</f>
        <v>732</v>
      </c>
      <c r="N532" s="49"/>
      <c r="O532" s="49"/>
      <c r="P532" s="49"/>
      <c r="Q532" s="40"/>
      <c r="R532" s="40"/>
      <c r="S532" s="57">
        <v>1</v>
      </c>
      <c r="T532" s="19">
        <f>M532+Q532</f>
        <v>732</v>
      </c>
      <c r="U532" s="58">
        <v>45078</v>
      </c>
      <c r="V532" s="59">
        <v>45139</v>
      </c>
      <c r="W532" s="60">
        <f>DATEDIF(U532,V532,"M")+1</f>
        <v>3</v>
      </c>
    </row>
    <row r="533" ht="18.75" customHeight="1" spans="1:23">
      <c r="A533" s="13">
        <v>528</v>
      </c>
      <c r="B533" s="23"/>
      <c r="C533" s="36" t="s">
        <v>1668</v>
      </c>
      <c r="D533" s="21" t="s">
        <v>31</v>
      </c>
      <c r="E533" s="27" t="s">
        <v>1669</v>
      </c>
      <c r="F533" s="88" t="s">
        <v>1670</v>
      </c>
      <c r="G533" s="28" t="s">
        <v>40</v>
      </c>
      <c r="H533" s="19">
        <v>4575</v>
      </c>
      <c r="I533" s="49"/>
      <c r="J533" s="19">
        <f>H533*0.16</f>
        <v>732</v>
      </c>
      <c r="K533" s="49"/>
      <c r="L533" s="49"/>
      <c r="M533" s="40">
        <f>J533+K533+L533</f>
        <v>732</v>
      </c>
      <c r="N533" s="49"/>
      <c r="O533" s="49"/>
      <c r="P533" s="49"/>
      <c r="Q533" s="40"/>
      <c r="R533" s="40"/>
      <c r="S533" s="57">
        <v>1</v>
      </c>
      <c r="T533" s="19">
        <f>M533+Q533</f>
        <v>732</v>
      </c>
      <c r="U533" s="58">
        <v>45139</v>
      </c>
      <c r="V533" s="59">
        <v>45139</v>
      </c>
      <c r="W533" s="60">
        <f>DATEDIF(U533,V533,"M")+1</f>
        <v>1</v>
      </c>
    </row>
    <row r="534" ht="18.75" customHeight="1" spans="1:23">
      <c r="A534" s="13">
        <v>529</v>
      </c>
      <c r="B534" s="15" t="s">
        <v>1671</v>
      </c>
      <c r="C534" s="15" t="s">
        <v>1672</v>
      </c>
      <c r="D534" s="24" t="s">
        <v>31</v>
      </c>
      <c r="E534" s="16" t="s">
        <v>1673</v>
      </c>
      <c r="F534" s="89" t="s">
        <v>1674</v>
      </c>
      <c r="G534" s="28" t="s">
        <v>40</v>
      </c>
      <c r="H534" s="90">
        <v>4575</v>
      </c>
      <c r="I534" s="49"/>
      <c r="J534" s="19">
        <f>H534*0.16</f>
        <v>732</v>
      </c>
      <c r="K534" s="49"/>
      <c r="L534" s="49"/>
      <c r="M534" s="40">
        <f>J534+K534+L534</f>
        <v>732</v>
      </c>
      <c r="N534" s="49"/>
      <c r="O534" s="49"/>
      <c r="P534" s="49"/>
      <c r="Q534" s="40"/>
      <c r="R534" s="40"/>
      <c r="S534" s="57">
        <v>1</v>
      </c>
      <c r="T534" s="19">
        <f>M534+Q534</f>
        <v>732</v>
      </c>
      <c r="U534" s="58">
        <v>43983</v>
      </c>
      <c r="V534" s="59">
        <v>45139</v>
      </c>
      <c r="W534" s="60">
        <f>DATEDIF(U534,V534,"M")+1-10</f>
        <v>29</v>
      </c>
    </row>
    <row r="535" ht="18.75" customHeight="1" spans="1:23">
      <c r="A535" s="13">
        <v>530</v>
      </c>
      <c r="B535" s="15" t="s">
        <v>1675</v>
      </c>
      <c r="C535" s="15" t="s">
        <v>1676</v>
      </c>
      <c r="D535" s="15" t="s">
        <v>31</v>
      </c>
      <c r="E535" s="16" t="s">
        <v>1677</v>
      </c>
      <c r="F535" s="17" t="s">
        <v>1678</v>
      </c>
      <c r="G535" s="28" t="s">
        <v>40</v>
      </c>
      <c r="H535" s="90">
        <v>4575</v>
      </c>
      <c r="I535" s="49"/>
      <c r="J535" s="19">
        <f>H535*0.16</f>
        <v>732</v>
      </c>
      <c r="K535" s="49"/>
      <c r="L535" s="49"/>
      <c r="M535" s="40">
        <f>J535+K535+L535</f>
        <v>732</v>
      </c>
      <c r="N535" s="49"/>
      <c r="O535" s="49"/>
      <c r="P535" s="49"/>
      <c r="Q535" s="40"/>
      <c r="R535" s="40"/>
      <c r="S535" s="57">
        <v>1</v>
      </c>
      <c r="T535" s="19">
        <f>M535+Q535</f>
        <v>732</v>
      </c>
      <c r="U535" s="58">
        <v>44440</v>
      </c>
      <c r="V535" s="59">
        <v>45139</v>
      </c>
      <c r="W535" s="60">
        <f t="shared" ref="W535:W539" si="76">DATEDIF(U535,V535,"M")+1-4</f>
        <v>20</v>
      </c>
    </row>
    <row r="536" ht="18.75" customHeight="1" spans="1:23">
      <c r="A536" s="13">
        <v>531</v>
      </c>
      <c r="B536" s="15"/>
      <c r="C536" s="15" t="s">
        <v>1679</v>
      </c>
      <c r="D536" s="15" t="s">
        <v>31</v>
      </c>
      <c r="E536" s="16" t="s">
        <v>1680</v>
      </c>
      <c r="F536" s="17" t="s">
        <v>1681</v>
      </c>
      <c r="G536" s="28" t="s">
        <v>40</v>
      </c>
      <c r="H536" s="90">
        <v>4575</v>
      </c>
      <c r="I536" s="49"/>
      <c r="J536" s="19">
        <f>H536*0.16</f>
        <v>732</v>
      </c>
      <c r="K536" s="49"/>
      <c r="L536" s="49"/>
      <c r="M536" s="40">
        <f>J536+K536+L536</f>
        <v>732</v>
      </c>
      <c r="N536" s="49"/>
      <c r="O536" s="49"/>
      <c r="P536" s="49"/>
      <c r="Q536" s="40"/>
      <c r="R536" s="40"/>
      <c r="S536" s="57">
        <v>1</v>
      </c>
      <c r="T536" s="19">
        <f>M536+Q536</f>
        <v>732</v>
      </c>
      <c r="U536" s="58">
        <v>44440</v>
      </c>
      <c r="V536" s="59">
        <v>45139</v>
      </c>
      <c r="W536" s="60">
        <f>DATEDIF(U536,V536,"M")+1-4</f>
        <v>20</v>
      </c>
    </row>
    <row r="537" ht="18.75" customHeight="1" spans="1:23">
      <c r="A537" s="13">
        <v>532</v>
      </c>
      <c r="B537" s="15"/>
      <c r="C537" s="18" t="s">
        <v>1682</v>
      </c>
      <c r="D537" s="15" t="s">
        <v>37</v>
      </c>
      <c r="E537" s="16" t="s">
        <v>1683</v>
      </c>
      <c r="F537" s="22" t="s">
        <v>1684</v>
      </c>
      <c r="G537" s="28" t="s">
        <v>40</v>
      </c>
      <c r="H537" s="90">
        <v>4575</v>
      </c>
      <c r="I537" s="49"/>
      <c r="J537" s="19">
        <f>H537*0.16</f>
        <v>732</v>
      </c>
      <c r="K537" s="49"/>
      <c r="L537" s="49"/>
      <c r="M537" s="40">
        <f>J537+K537+L537</f>
        <v>732</v>
      </c>
      <c r="N537" s="49"/>
      <c r="O537" s="49"/>
      <c r="P537" s="49"/>
      <c r="Q537" s="40"/>
      <c r="R537" s="40"/>
      <c r="S537" s="57">
        <v>1</v>
      </c>
      <c r="T537" s="19">
        <f>M537+Q537</f>
        <v>732</v>
      </c>
      <c r="U537" s="58">
        <v>44348</v>
      </c>
      <c r="V537" s="59">
        <v>45139</v>
      </c>
      <c r="W537" s="60">
        <f>DATEDIF(U537,V537,"M")+1-4</f>
        <v>23</v>
      </c>
    </row>
    <row r="538" ht="18.75" customHeight="1" spans="1:23">
      <c r="A538" s="13">
        <v>533</v>
      </c>
      <c r="B538" s="15"/>
      <c r="C538" s="18" t="s">
        <v>1685</v>
      </c>
      <c r="D538" s="15" t="s">
        <v>37</v>
      </c>
      <c r="E538" s="16" t="s">
        <v>1686</v>
      </c>
      <c r="F538" s="22" t="s">
        <v>1687</v>
      </c>
      <c r="G538" s="28" t="s">
        <v>40</v>
      </c>
      <c r="H538" s="90">
        <v>4575</v>
      </c>
      <c r="I538" s="49"/>
      <c r="J538" s="19">
        <f>H538*0.16</f>
        <v>732</v>
      </c>
      <c r="K538" s="49"/>
      <c r="L538" s="49"/>
      <c r="M538" s="40">
        <f>J538+K538+L538</f>
        <v>732</v>
      </c>
      <c r="N538" s="49"/>
      <c r="O538" s="49"/>
      <c r="P538" s="49"/>
      <c r="Q538" s="40"/>
      <c r="R538" s="40"/>
      <c r="S538" s="57">
        <v>1</v>
      </c>
      <c r="T538" s="19">
        <f>M538+Q538</f>
        <v>732</v>
      </c>
      <c r="U538" s="58">
        <v>44317</v>
      </c>
      <c r="V538" s="59">
        <v>45139</v>
      </c>
      <c r="W538" s="60">
        <f>DATEDIF(U538,V538,"M")+1-4</f>
        <v>24</v>
      </c>
    </row>
    <row r="539" ht="18.75" customHeight="1" spans="1:23">
      <c r="A539" s="13">
        <v>534</v>
      </c>
      <c r="B539" s="15"/>
      <c r="C539" s="18" t="s">
        <v>1688</v>
      </c>
      <c r="D539" s="15" t="s">
        <v>31</v>
      </c>
      <c r="E539" s="16" t="s">
        <v>1689</v>
      </c>
      <c r="F539" s="22" t="s">
        <v>1690</v>
      </c>
      <c r="G539" s="28" t="s">
        <v>40</v>
      </c>
      <c r="H539" s="90">
        <v>4575</v>
      </c>
      <c r="I539" s="49"/>
      <c r="J539" s="19">
        <f>H539*0.16</f>
        <v>732</v>
      </c>
      <c r="K539" s="49"/>
      <c r="L539" s="49"/>
      <c r="M539" s="40">
        <f>J539+K539+L539</f>
        <v>732</v>
      </c>
      <c r="N539" s="49"/>
      <c r="O539" s="49"/>
      <c r="P539" s="49"/>
      <c r="Q539" s="40"/>
      <c r="R539" s="40"/>
      <c r="S539" s="57">
        <v>1</v>
      </c>
      <c r="T539" s="19">
        <f>M539+Q539</f>
        <v>732</v>
      </c>
      <c r="U539" s="58">
        <v>44652</v>
      </c>
      <c r="V539" s="59">
        <v>45139</v>
      </c>
      <c r="W539" s="60">
        <f>DATEDIF(U539,V539,"M")+1-4</f>
        <v>13</v>
      </c>
    </row>
    <row r="540" ht="18.75" customHeight="1" spans="1:23">
      <c r="A540" s="13">
        <v>535</v>
      </c>
      <c r="B540" s="15"/>
      <c r="C540" s="15" t="s">
        <v>1691</v>
      </c>
      <c r="D540" s="15" t="s">
        <v>37</v>
      </c>
      <c r="E540" s="16" t="s">
        <v>1692</v>
      </c>
      <c r="F540" s="32" t="s">
        <v>1693</v>
      </c>
      <c r="G540" s="28" t="s">
        <v>40</v>
      </c>
      <c r="H540" s="90">
        <v>4575</v>
      </c>
      <c r="I540" s="49"/>
      <c r="J540" s="19">
        <f>H540*0.16</f>
        <v>732</v>
      </c>
      <c r="K540" s="49"/>
      <c r="L540" s="49"/>
      <c r="M540" s="40">
        <f>J540+K540+L540</f>
        <v>732</v>
      </c>
      <c r="N540" s="49"/>
      <c r="O540" s="49"/>
      <c r="P540" s="49"/>
      <c r="Q540" s="101"/>
      <c r="R540" s="101"/>
      <c r="S540" s="57">
        <v>1</v>
      </c>
      <c r="T540" s="19">
        <f>M540+Q540</f>
        <v>732</v>
      </c>
      <c r="U540" s="58">
        <v>45047</v>
      </c>
      <c r="V540" s="59">
        <v>45139</v>
      </c>
      <c r="W540" s="60">
        <f t="shared" ref="W540:W543" si="77">DATEDIF(U540,V540,"M")+1</f>
        <v>4</v>
      </c>
    </row>
    <row r="541" ht="18.75" customHeight="1" spans="1:23">
      <c r="A541" s="13">
        <v>536</v>
      </c>
      <c r="B541" s="15"/>
      <c r="C541" s="15" t="s">
        <v>1694</v>
      </c>
      <c r="D541" s="15" t="s">
        <v>31</v>
      </c>
      <c r="E541" s="16" t="s">
        <v>1695</v>
      </c>
      <c r="F541" s="32" t="s">
        <v>1696</v>
      </c>
      <c r="G541" s="28" t="s">
        <v>40</v>
      </c>
      <c r="H541" s="90">
        <v>4600</v>
      </c>
      <c r="I541" s="49"/>
      <c r="J541" s="19">
        <f>H541*0.16</f>
        <v>736</v>
      </c>
      <c r="K541" s="49"/>
      <c r="L541" s="49"/>
      <c r="M541" s="40">
        <f>J541+K541+L541</f>
        <v>736</v>
      </c>
      <c r="N541" s="49"/>
      <c r="O541" s="49"/>
      <c r="P541" s="98"/>
      <c r="Q541" s="102"/>
      <c r="R541" s="102"/>
      <c r="S541" s="57">
        <v>1</v>
      </c>
      <c r="T541" s="19">
        <f>M541+Q541</f>
        <v>736</v>
      </c>
      <c r="U541" s="58">
        <v>45078</v>
      </c>
      <c r="V541" s="59">
        <v>45139</v>
      </c>
      <c r="W541" s="60">
        <f>DATEDIF(U541,V541,"M")+1</f>
        <v>3</v>
      </c>
    </row>
    <row r="542" ht="18.75" customHeight="1" spans="1:23">
      <c r="A542" s="13">
        <v>537</v>
      </c>
      <c r="B542" s="15"/>
      <c r="C542" s="15" t="s">
        <v>1697</v>
      </c>
      <c r="D542" s="15" t="s">
        <v>31</v>
      </c>
      <c r="E542" s="16" t="s">
        <v>1698</v>
      </c>
      <c r="F542" s="32" t="s">
        <v>1699</v>
      </c>
      <c r="G542" s="28" t="s">
        <v>40</v>
      </c>
      <c r="H542" s="90">
        <v>4600</v>
      </c>
      <c r="I542" s="49"/>
      <c r="J542" s="19">
        <f>H542*0.16</f>
        <v>736</v>
      </c>
      <c r="K542" s="49"/>
      <c r="L542" s="49"/>
      <c r="M542" s="40">
        <f>J542+K542+L542</f>
        <v>736</v>
      </c>
      <c r="N542" s="49"/>
      <c r="O542" s="49"/>
      <c r="P542" s="98"/>
      <c r="Q542" s="102"/>
      <c r="R542" s="102"/>
      <c r="S542" s="57">
        <v>1</v>
      </c>
      <c r="T542" s="19">
        <f>M542+Q542</f>
        <v>736</v>
      </c>
      <c r="U542" s="58">
        <v>45078</v>
      </c>
      <c r="V542" s="59">
        <v>45139</v>
      </c>
      <c r="W542" s="60">
        <f>DATEDIF(U542,V542,"M")+1</f>
        <v>3</v>
      </c>
    </row>
    <row r="543" ht="18.75" customHeight="1" spans="1:23">
      <c r="A543" s="13">
        <v>538</v>
      </c>
      <c r="B543" s="15"/>
      <c r="C543" s="18" t="s">
        <v>1700</v>
      </c>
      <c r="D543" s="15" t="s">
        <v>31</v>
      </c>
      <c r="E543" s="16" t="s">
        <v>1701</v>
      </c>
      <c r="F543" s="32" t="s">
        <v>1702</v>
      </c>
      <c r="G543" s="28" t="s">
        <v>40</v>
      </c>
      <c r="H543" s="19">
        <v>4575</v>
      </c>
      <c r="I543" s="49"/>
      <c r="J543" s="19">
        <f>H543*0.16</f>
        <v>732</v>
      </c>
      <c r="K543" s="49"/>
      <c r="L543" s="49"/>
      <c r="M543" s="40">
        <f>J543+K543+L543</f>
        <v>732</v>
      </c>
      <c r="N543" s="49"/>
      <c r="O543" s="49"/>
      <c r="P543" s="98"/>
      <c r="Q543" s="102"/>
      <c r="R543" s="102"/>
      <c r="S543" s="57">
        <v>1</v>
      </c>
      <c r="T543" s="19">
        <f>M543+Q543</f>
        <v>732</v>
      </c>
      <c r="U543" s="58">
        <v>45108</v>
      </c>
      <c r="V543" s="59">
        <v>45139</v>
      </c>
      <c r="W543" s="60">
        <f>DATEDIF(U543,V543,"M")+1</f>
        <v>2</v>
      </c>
    </row>
    <row r="544" ht="18.75" customHeight="1" spans="1:23">
      <c r="A544" s="13">
        <v>539</v>
      </c>
      <c r="B544" s="15" t="s">
        <v>1703</v>
      </c>
      <c r="C544" s="81" t="s">
        <v>1704</v>
      </c>
      <c r="D544" s="15" t="s">
        <v>31</v>
      </c>
      <c r="E544" s="27" t="s">
        <v>1705</v>
      </c>
      <c r="F544" s="32" t="s">
        <v>1706</v>
      </c>
      <c r="G544" s="28" t="s">
        <v>40</v>
      </c>
      <c r="H544" s="29">
        <v>4575</v>
      </c>
      <c r="I544" s="49"/>
      <c r="J544" s="19">
        <f>H544*0.16</f>
        <v>732</v>
      </c>
      <c r="K544" s="49"/>
      <c r="L544" s="49"/>
      <c r="M544" s="40">
        <f>J544+K544+L544</f>
        <v>732</v>
      </c>
      <c r="N544" s="49"/>
      <c r="O544" s="49"/>
      <c r="P544" s="49"/>
      <c r="Q544" s="103"/>
      <c r="R544" s="103"/>
      <c r="S544" s="57">
        <v>1</v>
      </c>
      <c r="T544" s="19">
        <f>M544+Q544</f>
        <v>732</v>
      </c>
      <c r="U544" s="58">
        <v>43922</v>
      </c>
      <c r="V544" s="59">
        <v>45139</v>
      </c>
      <c r="W544" s="60">
        <f>DATEDIF(U544,V544,"M")+1-9</f>
        <v>32</v>
      </c>
    </row>
    <row r="545" ht="18.75" customHeight="1" spans="1:23">
      <c r="A545" s="13">
        <v>540</v>
      </c>
      <c r="B545" s="15"/>
      <c r="C545" s="81" t="s">
        <v>1707</v>
      </c>
      <c r="D545" s="15" t="s">
        <v>37</v>
      </c>
      <c r="E545" s="16" t="s">
        <v>1708</v>
      </c>
      <c r="F545" s="32" t="s">
        <v>1709</v>
      </c>
      <c r="G545" s="28" t="s">
        <v>40</v>
      </c>
      <c r="H545" s="29">
        <v>4575</v>
      </c>
      <c r="I545" s="49"/>
      <c r="J545" s="19">
        <f>H545*0.16</f>
        <v>732</v>
      </c>
      <c r="K545" s="49"/>
      <c r="L545" s="49"/>
      <c r="M545" s="40">
        <f>J545+K545+L545</f>
        <v>732</v>
      </c>
      <c r="N545" s="49"/>
      <c r="O545" s="49"/>
      <c r="P545" s="49"/>
      <c r="Q545" s="40"/>
      <c r="R545" s="40"/>
      <c r="S545" s="57">
        <v>1</v>
      </c>
      <c r="T545" s="19">
        <f>M545+Q545</f>
        <v>732</v>
      </c>
      <c r="U545" s="58">
        <v>44348</v>
      </c>
      <c r="V545" s="59">
        <v>45139</v>
      </c>
      <c r="W545" s="60">
        <f t="shared" ref="W545:W553" si="78">DATEDIF(U545,V545,"M")+1</f>
        <v>27</v>
      </c>
    </row>
    <row r="546" ht="18.75" customHeight="1" spans="1:23">
      <c r="A546" s="13">
        <v>541</v>
      </c>
      <c r="B546" s="15"/>
      <c r="C546" s="81" t="s">
        <v>1710</v>
      </c>
      <c r="D546" s="15" t="s">
        <v>31</v>
      </c>
      <c r="E546" s="16" t="s">
        <v>1711</v>
      </c>
      <c r="F546" s="32" t="s">
        <v>1712</v>
      </c>
      <c r="G546" s="28" t="s">
        <v>40</v>
      </c>
      <c r="H546" s="29">
        <v>4575</v>
      </c>
      <c r="I546" s="49"/>
      <c r="J546" s="19">
        <f>H546*0.16</f>
        <v>732</v>
      </c>
      <c r="K546" s="49"/>
      <c r="L546" s="49"/>
      <c r="M546" s="40">
        <f>J546+K546+L546</f>
        <v>732</v>
      </c>
      <c r="N546" s="49"/>
      <c r="O546" s="49"/>
      <c r="P546" s="49"/>
      <c r="Q546" s="40"/>
      <c r="R546" s="40"/>
      <c r="S546" s="57">
        <v>1</v>
      </c>
      <c r="T546" s="19">
        <f>M546+Q546</f>
        <v>732</v>
      </c>
      <c r="U546" s="58">
        <v>43922</v>
      </c>
      <c r="V546" s="59">
        <v>45139</v>
      </c>
      <c r="W546" s="60">
        <f>DATEDIF(U546,V546,"M")+1-14</f>
        <v>27</v>
      </c>
    </row>
    <row r="547" ht="18.75" customHeight="1" spans="1:23">
      <c r="A547" s="13">
        <v>542</v>
      </c>
      <c r="B547" s="15" t="s">
        <v>1713</v>
      </c>
      <c r="C547" s="81" t="s">
        <v>1714</v>
      </c>
      <c r="D547" s="15" t="s">
        <v>37</v>
      </c>
      <c r="E547" s="91" t="s">
        <v>1715</v>
      </c>
      <c r="F547" s="32" t="s">
        <v>1716</v>
      </c>
      <c r="G547" s="28" t="s">
        <v>40</v>
      </c>
      <c r="H547" s="29">
        <v>4575</v>
      </c>
      <c r="I547" s="49"/>
      <c r="J547" s="19">
        <f>H547*0.16</f>
        <v>732</v>
      </c>
      <c r="K547" s="49"/>
      <c r="L547" s="49"/>
      <c r="M547" s="40">
        <f>J547+K547+L547</f>
        <v>732</v>
      </c>
      <c r="N547" s="49"/>
      <c r="O547" s="49"/>
      <c r="P547" s="49"/>
      <c r="Q547" s="40"/>
      <c r="R547" s="40"/>
      <c r="S547" s="57">
        <v>1</v>
      </c>
      <c r="T547" s="19">
        <f>M547+Q547</f>
        <v>732</v>
      </c>
      <c r="U547" s="58">
        <v>44986</v>
      </c>
      <c r="V547" s="59">
        <v>45139</v>
      </c>
      <c r="W547" s="60">
        <f t="shared" ref="W547:W553" si="79">DATEDIF(U547,V547,"M")+1</f>
        <v>6</v>
      </c>
    </row>
    <row r="548" ht="18.75" customHeight="1" spans="1:23">
      <c r="A548" s="13">
        <v>543</v>
      </c>
      <c r="B548" s="15"/>
      <c r="C548" s="81" t="s">
        <v>1717</v>
      </c>
      <c r="D548" s="15" t="s">
        <v>37</v>
      </c>
      <c r="E548" s="91" t="s">
        <v>1718</v>
      </c>
      <c r="F548" s="32" t="s">
        <v>1719</v>
      </c>
      <c r="G548" s="28" t="s">
        <v>40</v>
      </c>
      <c r="H548" s="29">
        <v>4575</v>
      </c>
      <c r="I548" s="49"/>
      <c r="J548" s="19">
        <f>H548*0.16</f>
        <v>732</v>
      </c>
      <c r="K548" s="49"/>
      <c r="L548" s="49"/>
      <c r="M548" s="40">
        <f>J548+K548+L548</f>
        <v>732</v>
      </c>
      <c r="N548" s="49"/>
      <c r="O548" s="49"/>
      <c r="P548" s="49"/>
      <c r="Q548" s="40"/>
      <c r="R548" s="40"/>
      <c r="S548" s="57">
        <v>1</v>
      </c>
      <c r="T548" s="19">
        <f>M548+Q548</f>
        <v>732</v>
      </c>
      <c r="U548" s="58">
        <v>44986</v>
      </c>
      <c r="V548" s="59">
        <v>45139</v>
      </c>
      <c r="W548" s="60">
        <f>DATEDIF(U548,V548,"M")+1</f>
        <v>6</v>
      </c>
    </row>
    <row r="549" ht="18.75" customHeight="1" spans="1:23">
      <c r="A549" s="13">
        <v>544</v>
      </c>
      <c r="B549" s="15"/>
      <c r="C549" s="81" t="s">
        <v>1720</v>
      </c>
      <c r="D549" s="15" t="s">
        <v>37</v>
      </c>
      <c r="E549" s="91" t="s">
        <v>1721</v>
      </c>
      <c r="F549" s="32" t="s">
        <v>1722</v>
      </c>
      <c r="G549" s="28" t="s">
        <v>40</v>
      </c>
      <c r="H549" s="29">
        <v>4575</v>
      </c>
      <c r="I549" s="49"/>
      <c r="J549" s="19">
        <f>H549*0.16</f>
        <v>732</v>
      </c>
      <c r="K549" s="49"/>
      <c r="L549" s="49"/>
      <c r="M549" s="40">
        <f>J549+K549+L549</f>
        <v>732</v>
      </c>
      <c r="N549" s="49"/>
      <c r="O549" s="49"/>
      <c r="P549" s="49"/>
      <c r="Q549" s="40"/>
      <c r="R549" s="40"/>
      <c r="S549" s="57">
        <v>1</v>
      </c>
      <c r="T549" s="19">
        <f>M549+Q549</f>
        <v>732</v>
      </c>
      <c r="U549" s="58">
        <v>44986</v>
      </c>
      <c r="V549" s="59">
        <v>45139</v>
      </c>
      <c r="W549" s="60">
        <f>DATEDIF(U549,V549,"M")+1</f>
        <v>6</v>
      </c>
    </row>
    <row r="550" ht="18.75" customHeight="1" spans="1:23">
      <c r="A550" s="13">
        <v>545</v>
      </c>
      <c r="B550" s="15"/>
      <c r="C550" s="81" t="s">
        <v>1723</v>
      </c>
      <c r="D550" s="15" t="s">
        <v>37</v>
      </c>
      <c r="E550" s="91" t="s">
        <v>1724</v>
      </c>
      <c r="F550" s="32" t="s">
        <v>1725</v>
      </c>
      <c r="G550" s="28" t="s">
        <v>40</v>
      </c>
      <c r="H550" s="29">
        <v>4575</v>
      </c>
      <c r="I550" s="49"/>
      <c r="J550" s="19">
        <f>H550*0.16</f>
        <v>732</v>
      </c>
      <c r="K550" s="49"/>
      <c r="L550" s="49"/>
      <c r="M550" s="40">
        <f>J550+K550+L550</f>
        <v>732</v>
      </c>
      <c r="N550" s="49"/>
      <c r="O550" s="49"/>
      <c r="P550" s="49"/>
      <c r="Q550" s="40"/>
      <c r="R550" s="40"/>
      <c r="S550" s="57">
        <v>1</v>
      </c>
      <c r="T550" s="19">
        <f>M550+Q550</f>
        <v>732</v>
      </c>
      <c r="U550" s="58">
        <v>45047</v>
      </c>
      <c r="V550" s="59">
        <v>45139</v>
      </c>
      <c r="W550" s="60">
        <f>DATEDIF(U550,V550,"M")+1</f>
        <v>4</v>
      </c>
    </row>
    <row r="551" ht="18.75" customHeight="1" spans="1:23">
      <c r="A551" s="13">
        <v>546</v>
      </c>
      <c r="B551" s="15"/>
      <c r="C551" s="81" t="s">
        <v>1726</v>
      </c>
      <c r="D551" s="15" t="s">
        <v>31</v>
      </c>
      <c r="E551" s="91" t="s">
        <v>1727</v>
      </c>
      <c r="F551" s="32" t="s">
        <v>1728</v>
      </c>
      <c r="G551" s="28" t="s">
        <v>40</v>
      </c>
      <c r="H551" s="29">
        <v>4575</v>
      </c>
      <c r="I551" s="49"/>
      <c r="J551" s="19">
        <f>H551*0.16</f>
        <v>732</v>
      </c>
      <c r="K551" s="49"/>
      <c r="L551" s="49"/>
      <c r="M551" s="40">
        <f>J551+K551+L551</f>
        <v>732</v>
      </c>
      <c r="N551" s="49"/>
      <c r="O551" s="49"/>
      <c r="P551" s="49"/>
      <c r="Q551" s="40"/>
      <c r="R551" s="40"/>
      <c r="S551" s="57">
        <v>1</v>
      </c>
      <c r="T551" s="19">
        <f>M551+Q551</f>
        <v>732</v>
      </c>
      <c r="U551" s="58">
        <v>45047</v>
      </c>
      <c r="V551" s="59">
        <v>45139</v>
      </c>
      <c r="W551" s="60">
        <f>DATEDIF(U551,V551,"M")+1</f>
        <v>4</v>
      </c>
    </row>
    <row r="552" ht="18.75" customHeight="1" spans="1:23">
      <c r="A552" s="13">
        <v>547</v>
      </c>
      <c r="B552" s="15"/>
      <c r="C552" s="81" t="s">
        <v>1729</v>
      </c>
      <c r="D552" s="15" t="s">
        <v>37</v>
      </c>
      <c r="E552" s="91" t="s">
        <v>1730</v>
      </c>
      <c r="F552" s="32" t="s">
        <v>1731</v>
      </c>
      <c r="G552" s="28" t="s">
        <v>40</v>
      </c>
      <c r="H552" s="29">
        <v>5500</v>
      </c>
      <c r="I552" s="49"/>
      <c r="J552" s="19">
        <f>H552*0.16</f>
        <v>880</v>
      </c>
      <c r="K552" s="49"/>
      <c r="L552" s="49"/>
      <c r="M552" s="40">
        <f>J552+K552+L552</f>
        <v>880</v>
      </c>
      <c r="N552" s="49"/>
      <c r="O552" s="49"/>
      <c r="P552" s="49"/>
      <c r="Q552" s="40"/>
      <c r="R552" s="40"/>
      <c r="S552" s="57">
        <v>1</v>
      </c>
      <c r="T552" s="19">
        <f>M552+Q552</f>
        <v>880</v>
      </c>
      <c r="U552" s="58">
        <v>45108</v>
      </c>
      <c r="V552" s="59">
        <v>45139</v>
      </c>
      <c r="W552" s="60">
        <f>DATEDIF(U552,V552,"M")+1</f>
        <v>2</v>
      </c>
    </row>
    <row r="553" ht="18.75" customHeight="1" spans="1:23">
      <c r="A553" s="13">
        <v>548</v>
      </c>
      <c r="B553" s="15"/>
      <c r="C553" s="81" t="s">
        <v>1732</v>
      </c>
      <c r="D553" s="15" t="s">
        <v>31</v>
      </c>
      <c r="E553" s="91" t="s">
        <v>1733</v>
      </c>
      <c r="F553" s="32" t="s">
        <v>1734</v>
      </c>
      <c r="G553" s="28" t="s">
        <v>40</v>
      </c>
      <c r="H553" s="29">
        <v>5500</v>
      </c>
      <c r="I553" s="49"/>
      <c r="J553" s="19">
        <f>H553*0.16</f>
        <v>880</v>
      </c>
      <c r="K553" s="49"/>
      <c r="L553" s="49"/>
      <c r="M553" s="40">
        <f>J553+K553+L553</f>
        <v>880</v>
      </c>
      <c r="N553" s="49"/>
      <c r="O553" s="49"/>
      <c r="P553" s="49"/>
      <c r="Q553" s="40"/>
      <c r="R553" s="40"/>
      <c r="S553" s="57">
        <v>1</v>
      </c>
      <c r="T553" s="19">
        <f>M553+Q553</f>
        <v>880</v>
      </c>
      <c r="U553" s="58">
        <v>45108</v>
      </c>
      <c r="V553" s="59">
        <v>45139</v>
      </c>
      <c r="W553" s="60">
        <f>DATEDIF(U553,V553,"M")+1</f>
        <v>2</v>
      </c>
    </row>
    <row r="554" ht="18.75" customHeight="1" spans="1:23">
      <c r="A554" s="13">
        <v>549</v>
      </c>
      <c r="B554" s="20" t="s">
        <v>1735</v>
      </c>
      <c r="C554" s="21" t="s">
        <v>1662</v>
      </c>
      <c r="D554" s="21" t="s">
        <v>31</v>
      </c>
      <c r="E554" s="27" t="s">
        <v>1736</v>
      </c>
      <c r="F554" s="32" t="s">
        <v>1737</v>
      </c>
      <c r="G554" s="28" t="s">
        <v>40</v>
      </c>
      <c r="H554" s="25">
        <v>4575</v>
      </c>
      <c r="I554" s="49"/>
      <c r="J554" s="19">
        <f>H554*0.16</f>
        <v>732</v>
      </c>
      <c r="K554" s="49"/>
      <c r="L554" s="49"/>
      <c r="M554" s="40">
        <f>J554+K554+L554</f>
        <v>732</v>
      </c>
      <c r="N554" s="49"/>
      <c r="O554" s="49"/>
      <c r="P554" s="49"/>
      <c r="Q554" s="40"/>
      <c r="R554" s="40"/>
      <c r="S554" s="57">
        <v>1</v>
      </c>
      <c r="T554" s="19">
        <f>M554+Q554</f>
        <v>732</v>
      </c>
      <c r="U554" s="58">
        <v>44287</v>
      </c>
      <c r="V554" s="59">
        <v>45139</v>
      </c>
      <c r="W554" s="60">
        <f t="shared" ref="W554:W564" si="80">DATEDIF(U554,V554,"M")+1-1</f>
        <v>28</v>
      </c>
    </row>
    <row r="555" ht="18.75" customHeight="1" spans="1:23">
      <c r="A555" s="13">
        <v>550</v>
      </c>
      <c r="B555" s="23"/>
      <c r="C555" s="21" t="s">
        <v>1738</v>
      </c>
      <c r="D555" s="24" t="s">
        <v>31</v>
      </c>
      <c r="E555" s="27" t="s">
        <v>1739</v>
      </c>
      <c r="F555" s="32" t="s">
        <v>1740</v>
      </c>
      <c r="G555" s="28" t="s">
        <v>40</v>
      </c>
      <c r="H555" s="25">
        <v>4575</v>
      </c>
      <c r="I555" s="49"/>
      <c r="J555" s="19">
        <f>H555*0.16</f>
        <v>732</v>
      </c>
      <c r="K555" s="49"/>
      <c r="L555" s="49"/>
      <c r="M555" s="40">
        <f>J555+K555+L555</f>
        <v>732</v>
      </c>
      <c r="N555" s="49"/>
      <c r="O555" s="49"/>
      <c r="P555" s="49"/>
      <c r="Q555" s="40"/>
      <c r="R555" s="40"/>
      <c r="S555" s="57">
        <v>1</v>
      </c>
      <c r="T555" s="19">
        <f>M555+Q555</f>
        <v>732</v>
      </c>
      <c r="U555" s="58">
        <v>44287</v>
      </c>
      <c r="V555" s="59">
        <v>45139</v>
      </c>
      <c r="W555" s="60">
        <f>DATEDIF(U555,V555,"M")+1-1</f>
        <v>28</v>
      </c>
    </row>
    <row r="556" ht="18.75" customHeight="1" spans="1:23">
      <c r="A556" s="13">
        <v>551</v>
      </c>
      <c r="B556" s="23"/>
      <c r="C556" s="21" t="s">
        <v>1741</v>
      </c>
      <c r="D556" s="21" t="s">
        <v>31</v>
      </c>
      <c r="E556" s="27" t="s">
        <v>1742</v>
      </c>
      <c r="F556" s="32" t="s">
        <v>1743</v>
      </c>
      <c r="G556" s="28" t="s">
        <v>40</v>
      </c>
      <c r="H556" s="25">
        <v>4575</v>
      </c>
      <c r="I556" s="49"/>
      <c r="J556" s="19">
        <f>H556*0.16</f>
        <v>732</v>
      </c>
      <c r="K556" s="49"/>
      <c r="L556" s="49"/>
      <c r="M556" s="40">
        <f>J556+K556+L556</f>
        <v>732</v>
      </c>
      <c r="N556" s="49"/>
      <c r="O556" s="49"/>
      <c r="P556" s="49"/>
      <c r="Q556" s="40"/>
      <c r="R556" s="40"/>
      <c r="S556" s="57">
        <v>1</v>
      </c>
      <c r="T556" s="19">
        <f>M556+Q556</f>
        <v>732</v>
      </c>
      <c r="U556" s="58">
        <v>44287</v>
      </c>
      <c r="V556" s="59">
        <v>45139</v>
      </c>
      <c r="W556" s="60">
        <f>DATEDIF(U556,V556,"M")+1-1</f>
        <v>28</v>
      </c>
    </row>
    <row r="557" ht="18.75" customHeight="1" spans="1:23">
      <c r="A557" s="13">
        <v>552</v>
      </c>
      <c r="B557" s="23"/>
      <c r="C557" s="21" t="s">
        <v>1744</v>
      </c>
      <c r="D557" s="21" t="s">
        <v>31</v>
      </c>
      <c r="E557" s="27" t="s">
        <v>1745</v>
      </c>
      <c r="F557" s="32" t="s">
        <v>1746</v>
      </c>
      <c r="G557" s="28" t="s">
        <v>40</v>
      </c>
      <c r="H557" s="25">
        <v>4575</v>
      </c>
      <c r="I557" s="49"/>
      <c r="J557" s="19">
        <f>H557*0.16</f>
        <v>732</v>
      </c>
      <c r="K557" s="49"/>
      <c r="L557" s="49"/>
      <c r="M557" s="40">
        <f>J557+K557+L557</f>
        <v>732</v>
      </c>
      <c r="N557" s="49"/>
      <c r="O557" s="49"/>
      <c r="P557" s="49"/>
      <c r="Q557" s="40"/>
      <c r="R557" s="40"/>
      <c r="S557" s="57">
        <v>1</v>
      </c>
      <c r="T557" s="19">
        <f>M557+Q557</f>
        <v>732</v>
      </c>
      <c r="U557" s="58">
        <v>44287</v>
      </c>
      <c r="V557" s="59">
        <v>45139</v>
      </c>
      <c r="W557" s="60">
        <f>DATEDIF(U557,V557,"M")+1-1</f>
        <v>28</v>
      </c>
    </row>
    <row r="558" ht="18.75" customHeight="1" spans="1:23">
      <c r="A558" s="13">
        <v>553</v>
      </c>
      <c r="B558" s="23"/>
      <c r="C558" s="21" t="s">
        <v>1747</v>
      </c>
      <c r="D558" s="24" t="s">
        <v>37</v>
      </c>
      <c r="E558" s="27" t="s">
        <v>1705</v>
      </c>
      <c r="F558" s="32" t="s">
        <v>1748</v>
      </c>
      <c r="G558" s="28" t="s">
        <v>40</v>
      </c>
      <c r="H558" s="25">
        <v>4575</v>
      </c>
      <c r="I558" s="49"/>
      <c r="J558" s="19">
        <f>H558*0.16</f>
        <v>732</v>
      </c>
      <c r="K558" s="49"/>
      <c r="L558" s="49"/>
      <c r="M558" s="40">
        <f>J558+K558+L558</f>
        <v>732</v>
      </c>
      <c r="N558" s="49"/>
      <c r="O558" s="49"/>
      <c r="P558" s="49"/>
      <c r="Q558" s="40"/>
      <c r="R558" s="40"/>
      <c r="S558" s="57">
        <v>1</v>
      </c>
      <c r="T558" s="19">
        <f>M558+Q558</f>
        <v>732</v>
      </c>
      <c r="U558" s="58">
        <v>44287</v>
      </c>
      <c r="V558" s="59">
        <v>45139</v>
      </c>
      <c r="W558" s="60">
        <f>DATEDIF(U558,V558,"M")+1-1</f>
        <v>28</v>
      </c>
    </row>
    <row r="559" ht="18.75" customHeight="1" spans="1:23">
      <c r="A559" s="13">
        <v>554</v>
      </c>
      <c r="B559" s="23"/>
      <c r="C559" s="21" t="s">
        <v>1749</v>
      </c>
      <c r="D559" s="21" t="s">
        <v>37</v>
      </c>
      <c r="E559" s="27" t="s">
        <v>1750</v>
      </c>
      <c r="F559" s="32" t="s">
        <v>1751</v>
      </c>
      <c r="G559" s="28" t="s">
        <v>40</v>
      </c>
      <c r="H559" s="25">
        <v>6000</v>
      </c>
      <c r="I559" s="49"/>
      <c r="J559" s="19">
        <f>H559*0.16</f>
        <v>960</v>
      </c>
      <c r="K559" s="49"/>
      <c r="L559" s="49"/>
      <c r="M559" s="40">
        <f>J559+K559+L559</f>
        <v>960</v>
      </c>
      <c r="N559" s="49"/>
      <c r="O559" s="49"/>
      <c r="P559" s="49"/>
      <c r="Q559" s="40"/>
      <c r="R559" s="40"/>
      <c r="S559" s="57">
        <v>1</v>
      </c>
      <c r="T559" s="19">
        <f>M559+Q559</f>
        <v>960</v>
      </c>
      <c r="U559" s="58">
        <v>44287</v>
      </c>
      <c r="V559" s="59">
        <v>45139</v>
      </c>
      <c r="W559" s="60">
        <f>DATEDIF(U559,V559,"M")+1-1</f>
        <v>28</v>
      </c>
    </row>
    <row r="560" ht="18.75" customHeight="1" spans="1:23">
      <c r="A560" s="13">
        <v>555</v>
      </c>
      <c r="B560" s="23"/>
      <c r="C560" s="21" t="s">
        <v>1752</v>
      </c>
      <c r="D560" s="21" t="s">
        <v>31</v>
      </c>
      <c r="E560" s="27" t="s">
        <v>1753</v>
      </c>
      <c r="F560" s="32" t="s">
        <v>1754</v>
      </c>
      <c r="G560" s="28" t="s">
        <v>40</v>
      </c>
      <c r="H560" s="25">
        <v>4575</v>
      </c>
      <c r="I560" s="49"/>
      <c r="J560" s="19">
        <f>H560*0.16</f>
        <v>732</v>
      </c>
      <c r="K560" s="49"/>
      <c r="L560" s="49"/>
      <c r="M560" s="40">
        <f>J560+K560+L560</f>
        <v>732</v>
      </c>
      <c r="N560" s="49"/>
      <c r="O560" s="49"/>
      <c r="P560" s="49"/>
      <c r="Q560" s="40"/>
      <c r="R560" s="40"/>
      <c r="S560" s="57">
        <v>1</v>
      </c>
      <c r="T560" s="19">
        <f>M560+Q560</f>
        <v>732</v>
      </c>
      <c r="U560" s="58">
        <v>44621</v>
      </c>
      <c r="V560" s="59">
        <v>45139</v>
      </c>
      <c r="W560" s="60">
        <f>DATEDIF(U560,V560,"M")+1-1</f>
        <v>17</v>
      </c>
    </row>
    <row r="561" ht="18.75" customHeight="1" spans="1:23">
      <c r="A561" s="13">
        <v>556</v>
      </c>
      <c r="B561" s="23"/>
      <c r="C561" s="21" t="s">
        <v>1755</v>
      </c>
      <c r="D561" s="21" t="s">
        <v>31</v>
      </c>
      <c r="E561" s="27" t="s">
        <v>1756</v>
      </c>
      <c r="F561" s="32" t="s">
        <v>1757</v>
      </c>
      <c r="G561" s="28" t="s">
        <v>40</v>
      </c>
      <c r="H561" s="46">
        <v>4575</v>
      </c>
      <c r="I561" s="49"/>
      <c r="J561" s="19">
        <f>H561*0.16</f>
        <v>732</v>
      </c>
      <c r="K561" s="49"/>
      <c r="L561" s="49"/>
      <c r="M561" s="40">
        <f>J561+K561+L561</f>
        <v>732</v>
      </c>
      <c r="N561" s="49"/>
      <c r="O561" s="49"/>
      <c r="P561" s="49"/>
      <c r="Q561" s="40"/>
      <c r="R561" s="40"/>
      <c r="S561" s="57">
        <v>1</v>
      </c>
      <c r="T561" s="19">
        <f>M561+Q561</f>
        <v>732</v>
      </c>
      <c r="U561" s="58">
        <v>44652</v>
      </c>
      <c r="V561" s="59">
        <v>45139</v>
      </c>
      <c r="W561" s="60">
        <f>DATEDIF(U561,V561,"M")+1-1</f>
        <v>16</v>
      </c>
    </row>
    <row r="562" ht="18.75" customHeight="1" spans="1:23">
      <c r="A562" s="13">
        <v>557</v>
      </c>
      <c r="B562" s="23"/>
      <c r="C562" s="21" t="s">
        <v>1758</v>
      </c>
      <c r="D562" s="21" t="s">
        <v>31</v>
      </c>
      <c r="E562" s="27" t="s">
        <v>1759</v>
      </c>
      <c r="F562" s="32" t="s">
        <v>1760</v>
      </c>
      <c r="G562" s="28" t="s">
        <v>40</v>
      </c>
      <c r="H562" s="46">
        <v>4575</v>
      </c>
      <c r="I562" s="49"/>
      <c r="J562" s="19">
        <f>H562*0.16</f>
        <v>732</v>
      </c>
      <c r="K562" s="49"/>
      <c r="L562" s="49"/>
      <c r="M562" s="40">
        <f>J562+K562+L562</f>
        <v>732</v>
      </c>
      <c r="N562" s="49"/>
      <c r="O562" s="49"/>
      <c r="P562" s="49"/>
      <c r="Q562" s="40"/>
      <c r="R562" s="40"/>
      <c r="S562" s="57">
        <v>1</v>
      </c>
      <c r="T562" s="19">
        <f>M562+Q562</f>
        <v>732</v>
      </c>
      <c r="U562" s="58">
        <v>44652</v>
      </c>
      <c r="V562" s="59">
        <v>45139</v>
      </c>
      <c r="W562" s="60">
        <f>DATEDIF(U562,V562,"M")+1-1</f>
        <v>16</v>
      </c>
    </row>
    <row r="563" ht="18.75" customHeight="1" spans="1:23">
      <c r="A563" s="13">
        <v>558</v>
      </c>
      <c r="B563" s="23"/>
      <c r="C563" s="21" t="s">
        <v>1761</v>
      </c>
      <c r="D563" s="21" t="s">
        <v>31</v>
      </c>
      <c r="E563" s="27" t="s">
        <v>1762</v>
      </c>
      <c r="F563" s="32" t="s">
        <v>1763</v>
      </c>
      <c r="G563" s="28" t="s">
        <v>40</v>
      </c>
      <c r="H563" s="46">
        <v>4575</v>
      </c>
      <c r="I563" s="49"/>
      <c r="J563" s="19">
        <f>H563*0.16</f>
        <v>732</v>
      </c>
      <c r="K563" s="49"/>
      <c r="L563" s="49"/>
      <c r="M563" s="40">
        <f>J563+K563+L563</f>
        <v>732</v>
      </c>
      <c r="N563" s="49"/>
      <c r="O563" s="49"/>
      <c r="P563" s="49"/>
      <c r="Q563" s="40"/>
      <c r="R563" s="40"/>
      <c r="S563" s="57">
        <v>1</v>
      </c>
      <c r="T563" s="19">
        <f>M563+Q563</f>
        <v>732</v>
      </c>
      <c r="U563" s="58">
        <v>44743</v>
      </c>
      <c r="V563" s="59">
        <v>45139</v>
      </c>
      <c r="W563" s="60">
        <f>DATEDIF(U563,V563,"M")+1-1</f>
        <v>13</v>
      </c>
    </row>
    <row r="564" ht="18.75" customHeight="1" spans="1:23">
      <c r="A564" s="13">
        <v>559</v>
      </c>
      <c r="B564" s="23"/>
      <c r="C564" s="21" t="s">
        <v>1764</v>
      </c>
      <c r="D564" s="24" t="s">
        <v>37</v>
      </c>
      <c r="E564" s="27" t="s">
        <v>1765</v>
      </c>
      <c r="F564" s="32" t="s">
        <v>1766</v>
      </c>
      <c r="G564" s="28" t="s">
        <v>40</v>
      </c>
      <c r="H564" s="46">
        <v>4575</v>
      </c>
      <c r="I564" s="49"/>
      <c r="J564" s="19">
        <f>H564*0.16</f>
        <v>732</v>
      </c>
      <c r="K564" s="49"/>
      <c r="L564" s="49"/>
      <c r="M564" s="40">
        <f>J564+K564+L564</f>
        <v>732</v>
      </c>
      <c r="N564" s="49"/>
      <c r="O564" s="49"/>
      <c r="P564" s="49"/>
      <c r="Q564" s="40"/>
      <c r="R564" s="40"/>
      <c r="S564" s="57">
        <v>1</v>
      </c>
      <c r="T564" s="19">
        <f>M564+Q564</f>
        <v>732</v>
      </c>
      <c r="U564" s="58">
        <v>44743</v>
      </c>
      <c r="V564" s="59">
        <v>45139</v>
      </c>
      <c r="W564" s="60">
        <f>DATEDIF(U564,V564,"M")+1-1</f>
        <v>13</v>
      </c>
    </row>
    <row r="565" ht="18.75" customHeight="1" spans="1:23">
      <c r="A565" s="13">
        <v>560</v>
      </c>
      <c r="B565" s="23"/>
      <c r="C565" s="21" t="s">
        <v>1767</v>
      </c>
      <c r="D565" s="21" t="s">
        <v>31</v>
      </c>
      <c r="E565" s="27" t="s">
        <v>1768</v>
      </c>
      <c r="F565" s="32" t="s">
        <v>1769</v>
      </c>
      <c r="G565" s="28" t="s">
        <v>40</v>
      </c>
      <c r="H565" s="46">
        <v>4575</v>
      </c>
      <c r="I565" s="49"/>
      <c r="J565" s="19">
        <f>H565*0.16</f>
        <v>732</v>
      </c>
      <c r="K565" s="49"/>
      <c r="L565" s="49"/>
      <c r="M565" s="40">
        <f>J565+K565+L565</f>
        <v>732</v>
      </c>
      <c r="N565" s="49"/>
      <c r="O565" s="49"/>
      <c r="P565" s="49"/>
      <c r="Q565" s="40"/>
      <c r="R565" s="40"/>
      <c r="S565" s="57">
        <v>1</v>
      </c>
      <c r="T565" s="19">
        <f>M565+Q565</f>
        <v>732</v>
      </c>
      <c r="U565" s="58">
        <v>45017</v>
      </c>
      <c r="V565" s="59">
        <v>45139</v>
      </c>
      <c r="W565" s="60">
        <f t="shared" ref="W565:W582" si="81">DATEDIF(U565,V565,"M")+1</f>
        <v>5</v>
      </c>
    </row>
    <row r="566" ht="18.75" customHeight="1" spans="1:23">
      <c r="A566" s="13">
        <v>561</v>
      </c>
      <c r="B566" s="23"/>
      <c r="C566" s="21" t="s">
        <v>1770</v>
      </c>
      <c r="D566" s="24" t="s">
        <v>37</v>
      </c>
      <c r="E566" s="27" t="s">
        <v>1771</v>
      </c>
      <c r="F566" s="32" t="s">
        <v>1772</v>
      </c>
      <c r="G566" s="28" t="s">
        <v>40</v>
      </c>
      <c r="H566" s="46">
        <v>4575</v>
      </c>
      <c r="I566" s="49"/>
      <c r="J566" s="19">
        <f>H566*0.16</f>
        <v>732</v>
      </c>
      <c r="K566" s="49"/>
      <c r="L566" s="49"/>
      <c r="M566" s="40">
        <f>J566+K566+L566</f>
        <v>732</v>
      </c>
      <c r="N566" s="49"/>
      <c r="O566" s="49"/>
      <c r="P566" s="49"/>
      <c r="Q566" s="40"/>
      <c r="R566" s="40"/>
      <c r="S566" s="57">
        <v>1</v>
      </c>
      <c r="T566" s="19">
        <f>M566+Q566</f>
        <v>732</v>
      </c>
      <c r="U566" s="58">
        <v>45078</v>
      </c>
      <c r="V566" s="59">
        <v>45139</v>
      </c>
      <c r="W566" s="60">
        <f>DATEDIF(U566,V566,"M")+1</f>
        <v>3</v>
      </c>
    </row>
    <row r="567" ht="18.75" customHeight="1" spans="1:23">
      <c r="A567" s="13">
        <v>562</v>
      </c>
      <c r="B567" s="23"/>
      <c r="C567" s="21" t="s">
        <v>1773</v>
      </c>
      <c r="D567" s="24" t="s">
        <v>37</v>
      </c>
      <c r="E567" s="27" t="s">
        <v>1774</v>
      </c>
      <c r="F567" s="32" t="s">
        <v>1775</v>
      </c>
      <c r="G567" s="28" t="s">
        <v>40</v>
      </c>
      <c r="H567" s="46">
        <v>4575</v>
      </c>
      <c r="I567" s="49"/>
      <c r="J567" s="19">
        <f>H567*0.16</f>
        <v>732</v>
      </c>
      <c r="K567" s="49"/>
      <c r="L567" s="49"/>
      <c r="M567" s="40">
        <f t="shared" ref="M567:M630" si="82">J567+K567+L567</f>
        <v>732</v>
      </c>
      <c r="N567" s="49"/>
      <c r="O567" s="49"/>
      <c r="P567" s="49"/>
      <c r="Q567" s="40"/>
      <c r="R567" s="40"/>
      <c r="S567" s="57">
        <v>1</v>
      </c>
      <c r="T567" s="19">
        <f>M567+Q567</f>
        <v>732</v>
      </c>
      <c r="U567" s="58">
        <v>45078</v>
      </c>
      <c r="V567" s="59">
        <v>45139</v>
      </c>
      <c r="W567" s="60">
        <f>DATEDIF(U567,V567,"M")+1</f>
        <v>3</v>
      </c>
    </row>
    <row r="568" ht="18.75" customHeight="1" spans="1:23">
      <c r="A568" s="13">
        <v>563</v>
      </c>
      <c r="B568" s="15" t="s">
        <v>1776</v>
      </c>
      <c r="C568" s="24" t="s">
        <v>1777</v>
      </c>
      <c r="D568" s="24" t="s">
        <v>37</v>
      </c>
      <c r="E568" s="27" t="s">
        <v>1778</v>
      </c>
      <c r="F568" s="22" t="s">
        <v>1779</v>
      </c>
      <c r="G568" s="28" t="s">
        <v>40</v>
      </c>
      <c r="H568" s="46">
        <v>4575</v>
      </c>
      <c r="I568" s="49"/>
      <c r="J568" s="19">
        <f>H568*0.16</f>
        <v>732</v>
      </c>
      <c r="K568" s="49"/>
      <c r="L568" s="49"/>
      <c r="M568" s="40">
        <f>J568+K568+L568</f>
        <v>732</v>
      </c>
      <c r="N568" s="49"/>
      <c r="O568" s="49"/>
      <c r="P568" s="49"/>
      <c r="Q568" s="40"/>
      <c r="R568" s="40"/>
      <c r="S568" s="57">
        <v>1</v>
      </c>
      <c r="T568" s="19">
        <f>M568+Q568</f>
        <v>732</v>
      </c>
      <c r="U568" s="58">
        <v>44986</v>
      </c>
      <c r="V568" s="59">
        <v>45139</v>
      </c>
      <c r="W568" s="60">
        <f>DATEDIF(U568,V568,"M")+1</f>
        <v>6</v>
      </c>
    </row>
    <row r="569" ht="18.75" customHeight="1" spans="1:23">
      <c r="A569" s="13">
        <v>564</v>
      </c>
      <c r="B569" s="15"/>
      <c r="C569" s="24" t="s">
        <v>1780</v>
      </c>
      <c r="D569" s="24" t="s">
        <v>31</v>
      </c>
      <c r="E569" s="27" t="s">
        <v>1781</v>
      </c>
      <c r="F569" s="92" t="s">
        <v>1782</v>
      </c>
      <c r="G569" s="28" t="s">
        <v>40</v>
      </c>
      <c r="H569" s="46">
        <v>4575</v>
      </c>
      <c r="I569" s="49"/>
      <c r="J569" s="19">
        <f>H569*0.16</f>
        <v>732</v>
      </c>
      <c r="K569" s="49"/>
      <c r="L569" s="49"/>
      <c r="M569" s="40">
        <f>J569+K569+L569</f>
        <v>732</v>
      </c>
      <c r="N569" s="49"/>
      <c r="O569" s="49"/>
      <c r="P569" s="49"/>
      <c r="Q569" s="40"/>
      <c r="R569" s="40"/>
      <c r="S569" s="57">
        <v>1</v>
      </c>
      <c r="T569" s="19">
        <f>M569+Q569</f>
        <v>732</v>
      </c>
      <c r="U569" s="58">
        <v>44986</v>
      </c>
      <c r="V569" s="59">
        <v>45139</v>
      </c>
      <c r="W569" s="60">
        <f>DATEDIF(U569,V569,"M")+1</f>
        <v>6</v>
      </c>
    </row>
    <row r="570" ht="18.75" customHeight="1" spans="1:23">
      <c r="A570" s="13">
        <v>565</v>
      </c>
      <c r="B570" s="15"/>
      <c r="C570" s="24" t="s">
        <v>1783</v>
      </c>
      <c r="D570" s="24" t="s">
        <v>37</v>
      </c>
      <c r="E570" s="27" t="s">
        <v>1784</v>
      </c>
      <c r="F570" s="22" t="s">
        <v>1785</v>
      </c>
      <c r="G570" s="28" t="s">
        <v>40</v>
      </c>
      <c r="H570" s="46">
        <v>4575</v>
      </c>
      <c r="I570" s="49"/>
      <c r="J570" s="19">
        <f>H570*0.16</f>
        <v>732</v>
      </c>
      <c r="K570" s="49"/>
      <c r="L570" s="49"/>
      <c r="M570" s="40">
        <f>J570+K570+L570</f>
        <v>732</v>
      </c>
      <c r="N570" s="49"/>
      <c r="O570" s="49"/>
      <c r="P570" s="49"/>
      <c r="Q570" s="40"/>
      <c r="R570" s="40"/>
      <c r="S570" s="57">
        <v>1</v>
      </c>
      <c r="T570" s="19">
        <f>M570+Q570</f>
        <v>732</v>
      </c>
      <c r="U570" s="58">
        <v>44986</v>
      </c>
      <c r="V570" s="59">
        <v>45139</v>
      </c>
      <c r="W570" s="60">
        <f>DATEDIF(U570,V570,"M")+1</f>
        <v>6</v>
      </c>
    </row>
    <row r="571" ht="18.75" customHeight="1" spans="1:23">
      <c r="A571" s="13">
        <v>566</v>
      </c>
      <c r="B571" s="15"/>
      <c r="C571" s="24" t="s">
        <v>1786</v>
      </c>
      <c r="D571" s="24" t="s">
        <v>31</v>
      </c>
      <c r="E571" s="27" t="s">
        <v>1787</v>
      </c>
      <c r="F571" s="32" t="s">
        <v>1788</v>
      </c>
      <c r="G571" s="28" t="s">
        <v>40</v>
      </c>
      <c r="H571" s="19">
        <v>4575</v>
      </c>
      <c r="I571" s="49"/>
      <c r="J571" s="19">
        <f>H571*0.16</f>
        <v>732</v>
      </c>
      <c r="K571" s="49"/>
      <c r="L571" s="49"/>
      <c r="M571" s="40">
        <f>J571+K571+L571</f>
        <v>732</v>
      </c>
      <c r="N571" s="49"/>
      <c r="O571" s="49"/>
      <c r="P571" s="49"/>
      <c r="Q571" s="40"/>
      <c r="R571" s="40"/>
      <c r="S571" s="57">
        <v>1</v>
      </c>
      <c r="T571" s="19">
        <f>M571+Q571</f>
        <v>732</v>
      </c>
      <c r="U571" s="58">
        <v>44986</v>
      </c>
      <c r="V571" s="59">
        <v>45139</v>
      </c>
      <c r="W571" s="60">
        <f>DATEDIF(U571,V571,"M")+1</f>
        <v>6</v>
      </c>
    </row>
    <row r="572" ht="18.75" customHeight="1" spans="1:23">
      <c r="A572" s="13">
        <v>567</v>
      </c>
      <c r="B572" s="15"/>
      <c r="C572" s="24" t="s">
        <v>1789</v>
      </c>
      <c r="D572" s="24" t="s">
        <v>37</v>
      </c>
      <c r="E572" s="27" t="s">
        <v>1790</v>
      </c>
      <c r="F572" s="32" t="s">
        <v>1791</v>
      </c>
      <c r="G572" s="28" t="s">
        <v>40</v>
      </c>
      <c r="H572" s="46">
        <v>4575</v>
      </c>
      <c r="I572" s="49"/>
      <c r="J572" s="19">
        <f>H572*0.16</f>
        <v>732</v>
      </c>
      <c r="K572" s="49"/>
      <c r="L572" s="49"/>
      <c r="M572" s="40">
        <f>J572+K572+L572</f>
        <v>732</v>
      </c>
      <c r="N572" s="49"/>
      <c r="O572" s="49"/>
      <c r="P572" s="49"/>
      <c r="Q572" s="40"/>
      <c r="R572" s="40"/>
      <c r="S572" s="57">
        <v>1</v>
      </c>
      <c r="T572" s="19">
        <f>M572+Q572</f>
        <v>732</v>
      </c>
      <c r="U572" s="58">
        <v>44986</v>
      </c>
      <c r="V572" s="59">
        <v>45139</v>
      </c>
      <c r="W572" s="60">
        <f>DATEDIF(U572,V572,"M")+1</f>
        <v>6</v>
      </c>
    </row>
    <row r="573" ht="18.75" customHeight="1" spans="1:23">
      <c r="A573" s="13">
        <v>568</v>
      </c>
      <c r="B573" s="15"/>
      <c r="C573" s="93" t="s">
        <v>1792</v>
      </c>
      <c r="D573" s="93" t="s">
        <v>37</v>
      </c>
      <c r="E573" s="94" t="s">
        <v>1793</v>
      </c>
      <c r="F573" s="95" t="s">
        <v>1794</v>
      </c>
      <c r="G573" s="96" t="s">
        <v>40</v>
      </c>
      <c r="H573" s="97">
        <v>4575</v>
      </c>
      <c r="I573" s="99"/>
      <c r="J573" s="100">
        <f>H573*0.16</f>
        <v>732</v>
      </c>
      <c r="K573" s="99"/>
      <c r="L573" s="99"/>
      <c r="M573" s="101">
        <f>J573+K573+L573</f>
        <v>732</v>
      </c>
      <c r="N573" s="99"/>
      <c r="O573" s="99"/>
      <c r="P573" s="99"/>
      <c r="Q573" s="101"/>
      <c r="R573" s="101"/>
      <c r="S573" s="104">
        <v>1</v>
      </c>
      <c r="T573" s="100">
        <f>M573+Q573</f>
        <v>732</v>
      </c>
      <c r="U573" s="58">
        <v>44986</v>
      </c>
      <c r="V573" s="59">
        <v>45139</v>
      </c>
      <c r="W573" s="60">
        <f>DATEDIF(U573,V573,"M")+1</f>
        <v>6</v>
      </c>
    </row>
    <row r="574" ht="18.75" customHeight="1" spans="1:23">
      <c r="A574" s="13">
        <v>569</v>
      </c>
      <c r="B574" s="15"/>
      <c r="C574" s="93" t="s">
        <v>1795</v>
      </c>
      <c r="D574" s="93" t="s">
        <v>31</v>
      </c>
      <c r="E574" s="94" t="s">
        <v>1796</v>
      </c>
      <c r="F574" s="95" t="s">
        <v>1797</v>
      </c>
      <c r="G574" s="96" t="s">
        <v>40</v>
      </c>
      <c r="H574" s="97">
        <v>4575</v>
      </c>
      <c r="I574" s="99"/>
      <c r="J574" s="100">
        <f>H574*0.16</f>
        <v>732</v>
      </c>
      <c r="K574" s="99"/>
      <c r="L574" s="99"/>
      <c r="M574" s="101">
        <f>J574+K574+L574</f>
        <v>732</v>
      </c>
      <c r="N574" s="99"/>
      <c r="O574" s="99"/>
      <c r="P574" s="99"/>
      <c r="Q574" s="101"/>
      <c r="R574" s="101"/>
      <c r="S574" s="104">
        <v>1</v>
      </c>
      <c r="T574" s="100">
        <f>M574+Q574</f>
        <v>732</v>
      </c>
      <c r="U574" s="58">
        <v>45078</v>
      </c>
      <c r="V574" s="59">
        <v>45139</v>
      </c>
      <c r="W574" s="60">
        <f>DATEDIF(U574,V574,"M")+1</f>
        <v>3</v>
      </c>
    </row>
    <row r="575" ht="18.75" customHeight="1" spans="1:23">
      <c r="A575" s="13">
        <v>570</v>
      </c>
      <c r="B575" s="15"/>
      <c r="C575" s="93" t="s">
        <v>1798</v>
      </c>
      <c r="D575" s="93" t="s">
        <v>31</v>
      </c>
      <c r="E575" s="94" t="s">
        <v>1799</v>
      </c>
      <c r="F575" s="95" t="s">
        <v>1800</v>
      </c>
      <c r="G575" s="96" t="s">
        <v>40</v>
      </c>
      <c r="H575" s="97">
        <v>4575</v>
      </c>
      <c r="I575" s="99"/>
      <c r="J575" s="100">
        <f>H575*0.16</f>
        <v>732</v>
      </c>
      <c r="K575" s="99"/>
      <c r="L575" s="99"/>
      <c r="M575" s="101">
        <f>J575+K575+L575</f>
        <v>732</v>
      </c>
      <c r="N575" s="99"/>
      <c r="O575" s="99"/>
      <c r="P575" s="99"/>
      <c r="Q575" s="101"/>
      <c r="R575" s="101"/>
      <c r="S575" s="104">
        <v>1</v>
      </c>
      <c r="T575" s="100">
        <f>M575+Q575</f>
        <v>732</v>
      </c>
      <c r="U575" s="58">
        <v>45078</v>
      </c>
      <c r="V575" s="59">
        <v>45139</v>
      </c>
      <c r="W575" s="60">
        <f>DATEDIF(U575,V575,"M")+1</f>
        <v>3</v>
      </c>
    </row>
    <row r="576" ht="18.75" customHeight="1" spans="1:23">
      <c r="A576" s="13">
        <v>571</v>
      </c>
      <c r="B576" s="15"/>
      <c r="C576" s="93" t="s">
        <v>1801</v>
      </c>
      <c r="D576" s="93" t="s">
        <v>37</v>
      </c>
      <c r="E576" s="94" t="s">
        <v>1802</v>
      </c>
      <c r="F576" s="95" t="s">
        <v>1803</v>
      </c>
      <c r="G576" s="96" t="s">
        <v>40</v>
      </c>
      <c r="H576" s="97">
        <v>4575</v>
      </c>
      <c r="I576" s="99"/>
      <c r="J576" s="100">
        <f>H576*0.16</f>
        <v>732</v>
      </c>
      <c r="K576" s="99"/>
      <c r="L576" s="99"/>
      <c r="M576" s="101">
        <f>J576+K576+L576</f>
        <v>732</v>
      </c>
      <c r="N576" s="99"/>
      <c r="O576" s="99"/>
      <c r="P576" s="99"/>
      <c r="Q576" s="101"/>
      <c r="R576" s="101"/>
      <c r="S576" s="104">
        <v>1</v>
      </c>
      <c r="T576" s="100">
        <f>M576+Q576</f>
        <v>732</v>
      </c>
      <c r="U576" s="58">
        <v>45078</v>
      </c>
      <c r="V576" s="59">
        <v>45139</v>
      </c>
      <c r="W576" s="60">
        <f>DATEDIF(U576,V576,"M")+1</f>
        <v>3</v>
      </c>
    </row>
    <row r="577" ht="18.75" customHeight="1" spans="1:23">
      <c r="A577" s="13">
        <v>572</v>
      </c>
      <c r="B577" s="15"/>
      <c r="C577" s="93" t="s">
        <v>1804</v>
      </c>
      <c r="D577" s="93" t="s">
        <v>31</v>
      </c>
      <c r="E577" s="94" t="s">
        <v>1805</v>
      </c>
      <c r="F577" s="95" t="s">
        <v>1806</v>
      </c>
      <c r="G577" s="96" t="s">
        <v>40</v>
      </c>
      <c r="H577" s="97">
        <v>4575</v>
      </c>
      <c r="I577" s="99"/>
      <c r="J577" s="100">
        <f>H577*0.16</f>
        <v>732</v>
      </c>
      <c r="K577" s="99"/>
      <c r="L577" s="99"/>
      <c r="M577" s="101">
        <f>J577+K577+L577</f>
        <v>732</v>
      </c>
      <c r="N577" s="99"/>
      <c r="O577" s="99"/>
      <c r="P577" s="99"/>
      <c r="Q577" s="101"/>
      <c r="R577" s="101"/>
      <c r="S577" s="104">
        <v>1</v>
      </c>
      <c r="T577" s="100">
        <f>M577+Q577</f>
        <v>732</v>
      </c>
      <c r="U577" s="58">
        <v>45078</v>
      </c>
      <c r="V577" s="59">
        <v>45139</v>
      </c>
      <c r="W577" s="60">
        <f>DATEDIF(U577,V577,"M")+1</f>
        <v>3</v>
      </c>
    </row>
    <row r="578" ht="18.75" customHeight="1" spans="1:23">
      <c r="A578" s="13">
        <v>573</v>
      </c>
      <c r="B578" s="15"/>
      <c r="C578" s="93" t="s">
        <v>1807</v>
      </c>
      <c r="D578" s="93" t="s">
        <v>37</v>
      </c>
      <c r="E578" s="94" t="s">
        <v>1808</v>
      </c>
      <c r="F578" s="95" t="s">
        <v>1809</v>
      </c>
      <c r="G578" s="96" t="s">
        <v>40</v>
      </c>
      <c r="H578" s="97">
        <v>4575</v>
      </c>
      <c r="I578" s="99"/>
      <c r="J578" s="100">
        <f>H578*0.16</f>
        <v>732</v>
      </c>
      <c r="K578" s="99"/>
      <c r="L578" s="99"/>
      <c r="M578" s="101">
        <f>J578+K578+L578</f>
        <v>732</v>
      </c>
      <c r="N578" s="99"/>
      <c r="O578" s="99"/>
      <c r="P578" s="99"/>
      <c r="Q578" s="101"/>
      <c r="R578" s="101"/>
      <c r="S578" s="104">
        <v>1</v>
      </c>
      <c r="T578" s="100">
        <f>M578+Q578</f>
        <v>732</v>
      </c>
      <c r="U578" s="58">
        <v>45078</v>
      </c>
      <c r="V578" s="59">
        <v>45139</v>
      </c>
      <c r="W578" s="60">
        <f>DATEDIF(U578,V578,"M")+1</f>
        <v>3</v>
      </c>
    </row>
    <row r="579" ht="18.75" customHeight="1" spans="1:23">
      <c r="A579" s="13">
        <v>574</v>
      </c>
      <c r="B579" s="15"/>
      <c r="C579" s="93" t="s">
        <v>1810</v>
      </c>
      <c r="D579" s="93" t="s">
        <v>37</v>
      </c>
      <c r="E579" s="94" t="s">
        <v>1811</v>
      </c>
      <c r="F579" s="95" t="s">
        <v>1812</v>
      </c>
      <c r="G579" s="96" t="s">
        <v>40</v>
      </c>
      <c r="H579" s="97">
        <v>4575</v>
      </c>
      <c r="I579" s="99"/>
      <c r="J579" s="100">
        <f>H579*0.16</f>
        <v>732</v>
      </c>
      <c r="K579" s="99"/>
      <c r="L579" s="99"/>
      <c r="M579" s="101">
        <f>J579+K579+L579</f>
        <v>732</v>
      </c>
      <c r="N579" s="99"/>
      <c r="O579" s="99"/>
      <c r="P579" s="99"/>
      <c r="Q579" s="101"/>
      <c r="R579" s="101"/>
      <c r="S579" s="104">
        <v>1</v>
      </c>
      <c r="T579" s="100">
        <f>M579+Q579</f>
        <v>732</v>
      </c>
      <c r="U579" s="58">
        <v>45108</v>
      </c>
      <c r="V579" s="59">
        <v>45139</v>
      </c>
      <c r="W579" s="60">
        <f>DATEDIF(U579,V579,"M")+1</f>
        <v>2</v>
      </c>
    </row>
    <row r="580" ht="18.75" customHeight="1" spans="1:23">
      <c r="A580" s="13">
        <v>575</v>
      </c>
      <c r="B580" s="15"/>
      <c r="C580" s="93" t="s">
        <v>1813</v>
      </c>
      <c r="D580" s="93" t="s">
        <v>37</v>
      </c>
      <c r="E580" s="94" t="s">
        <v>1814</v>
      </c>
      <c r="F580" s="95" t="s">
        <v>1815</v>
      </c>
      <c r="G580" s="96" t="s">
        <v>40</v>
      </c>
      <c r="H580" s="97">
        <v>4575</v>
      </c>
      <c r="I580" s="99"/>
      <c r="J580" s="100">
        <f>H580*0.16</f>
        <v>732</v>
      </c>
      <c r="K580" s="99"/>
      <c r="L580" s="99"/>
      <c r="M580" s="101">
        <f>J580+K580+L580</f>
        <v>732</v>
      </c>
      <c r="N580" s="99"/>
      <c r="O580" s="99"/>
      <c r="P580" s="99"/>
      <c r="Q580" s="101"/>
      <c r="R580" s="101"/>
      <c r="S580" s="104">
        <v>1</v>
      </c>
      <c r="T580" s="100">
        <f>M580+Q580</f>
        <v>732</v>
      </c>
      <c r="U580" s="58">
        <v>45108</v>
      </c>
      <c r="V580" s="59">
        <v>45139</v>
      </c>
      <c r="W580" s="60">
        <f>DATEDIF(U580,V580,"M")+1</f>
        <v>2</v>
      </c>
    </row>
    <row r="581" ht="18.75" customHeight="1" spans="1:23">
      <c r="A581" s="13">
        <v>576</v>
      </c>
      <c r="B581" s="15" t="s">
        <v>1816</v>
      </c>
      <c r="C581" s="24" t="s">
        <v>1817</v>
      </c>
      <c r="D581" s="24" t="s">
        <v>37</v>
      </c>
      <c r="E581" s="27" t="s">
        <v>1818</v>
      </c>
      <c r="F581" s="95" t="s">
        <v>1819</v>
      </c>
      <c r="G581" s="28" t="s">
        <v>40</v>
      </c>
      <c r="H581" s="46">
        <v>4575</v>
      </c>
      <c r="I581" s="112"/>
      <c r="J581" s="19">
        <f>H581*0.16</f>
        <v>732</v>
      </c>
      <c r="K581" s="112"/>
      <c r="L581" s="112"/>
      <c r="M581" s="113">
        <f>J581+K581+L581</f>
        <v>732</v>
      </c>
      <c r="N581" s="112"/>
      <c r="O581" s="112"/>
      <c r="P581" s="112"/>
      <c r="Q581" s="113"/>
      <c r="R581" s="113"/>
      <c r="S581" s="57">
        <v>1</v>
      </c>
      <c r="T581" s="19">
        <f>M581+Q581</f>
        <v>732</v>
      </c>
      <c r="U581" s="58">
        <v>44743</v>
      </c>
      <c r="V581" s="59">
        <v>45139</v>
      </c>
      <c r="W581" s="60">
        <f>DATEDIF(U581,V581,"M")+1</f>
        <v>14</v>
      </c>
    </row>
    <row r="582" ht="18.75" customHeight="1" spans="1:23">
      <c r="A582" s="13">
        <v>577</v>
      </c>
      <c r="B582" s="105" t="s">
        <v>1820</v>
      </c>
      <c r="C582" s="106" t="s">
        <v>1821</v>
      </c>
      <c r="D582" s="106" t="s">
        <v>37</v>
      </c>
      <c r="E582" s="78" t="s">
        <v>1822</v>
      </c>
      <c r="F582" s="95" t="s">
        <v>1823</v>
      </c>
      <c r="G582" s="107" t="s">
        <v>40</v>
      </c>
      <c r="H582" s="44">
        <v>4575</v>
      </c>
      <c r="I582" s="114"/>
      <c r="J582" s="115">
        <f t="shared" ref="J582:J645" si="83">H582*0.16</f>
        <v>732</v>
      </c>
      <c r="K582" s="114"/>
      <c r="L582" s="114"/>
      <c r="M582" s="103">
        <f>J582+K582+L582</f>
        <v>732</v>
      </c>
      <c r="N582" s="114"/>
      <c r="O582" s="114"/>
      <c r="P582" s="114"/>
      <c r="Q582" s="103"/>
      <c r="R582" s="103"/>
      <c r="S582" s="117">
        <v>1</v>
      </c>
      <c r="T582" s="115">
        <f t="shared" ref="T582:T645" si="84">M582+Q582</f>
        <v>732</v>
      </c>
      <c r="U582" s="58">
        <v>44986</v>
      </c>
      <c r="V582" s="59">
        <v>45139</v>
      </c>
      <c r="W582" s="60">
        <f>DATEDIF(U582,V582,"M")+1</f>
        <v>6</v>
      </c>
    </row>
    <row r="583" ht="18.75" customHeight="1" spans="1:23">
      <c r="A583" s="13">
        <v>578</v>
      </c>
      <c r="B583" s="30" t="s">
        <v>1824</v>
      </c>
      <c r="C583" s="21" t="s">
        <v>1825</v>
      </c>
      <c r="D583" s="15" t="s">
        <v>31</v>
      </c>
      <c r="E583" s="16" t="s">
        <v>1826</v>
      </c>
      <c r="F583" s="95" t="s">
        <v>1827</v>
      </c>
      <c r="G583" s="28" t="s">
        <v>40</v>
      </c>
      <c r="H583" s="63">
        <v>5726</v>
      </c>
      <c r="I583" s="49"/>
      <c r="J583" s="19">
        <f>H583*0.16</f>
        <v>916.16</v>
      </c>
      <c r="K583" s="49"/>
      <c r="L583" s="49"/>
      <c r="M583" s="40">
        <f>J583+K583+L583</f>
        <v>916.16</v>
      </c>
      <c r="N583" s="49"/>
      <c r="O583" s="49"/>
      <c r="P583" s="49"/>
      <c r="Q583" s="40"/>
      <c r="R583" s="40"/>
      <c r="S583" s="57">
        <v>1</v>
      </c>
      <c r="T583" s="19">
        <f>M583+Q583</f>
        <v>916.16</v>
      </c>
      <c r="U583" s="58">
        <v>43983</v>
      </c>
      <c r="V583" s="59">
        <v>45139</v>
      </c>
      <c r="W583" s="60">
        <f>DATEDIF(U583,V583,"M")+1-12</f>
        <v>27</v>
      </c>
    </row>
    <row r="584" ht="18.75" customHeight="1" spans="1:23">
      <c r="A584" s="13">
        <v>579</v>
      </c>
      <c r="B584" s="31"/>
      <c r="C584" s="21" t="s">
        <v>1828</v>
      </c>
      <c r="D584" s="15" t="s">
        <v>31</v>
      </c>
      <c r="E584" s="16" t="s">
        <v>1829</v>
      </c>
      <c r="F584" s="95" t="s">
        <v>1830</v>
      </c>
      <c r="G584" s="28" t="s">
        <v>40</v>
      </c>
      <c r="H584" s="63">
        <v>5726</v>
      </c>
      <c r="I584" s="49"/>
      <c r="J584" s="19">
        <f>H584*0.16</f>
        <v>916.16</v>
      </c>
      <c r="K584" s="49"/>
      <c r="L584" s="49"/>
      <c r="M584" s="40">
        <f>J584+K584+L584</f>
        <v>916.16</v>
      </c>
      <c r="N584" s="49"/>
      <c r="O584" s="49"/>
      <c r="P584" s="49"/>
      <c r="Q584" s="40"/>
      <c r="R584" s="40"/>
      <c r="S584" s="57">
        <v>1</v>
      </c>
      <c r="T584" s="19">
        <f>M584+Q584</f>
        <v>916.16</v>
      </c>
      <c r="U584" s="58">
        <v>43983</v>
      </c>
      <c r="V584" s="59">
        <v>45139</v>
      </c>
      <c r="W584" s="60">
        <f>DATEDIF(U584,V584,"M")+1-16</f>
        <v>23</v>
      </c>
    </row>
    <row r="585" ht="18.75" customHeight="1" spans="1:23">
      <c r="A585" s="13">
        <v>580</v>
      </c>
      <c r="B585" s="31"/>
      <c r="C585" s="21" t="s">
        <v>1831</v>
      </c>
      <c r="D585" s="15" t="s">
        <v>31</v>
      </c>
      <c r="E585" s="16" t="s">
        <v>1832</v>
      </c>
      <c r="F585" s="95" t="s">
        <v>1833</v>
      </c>
      <c r="G585" s="28" t="s">
        <v>40</v>
      </c>
      <c r="H585" s="46">
        <v>5000</v>
      </c>
      <c r="I585" s="49"/>
      <c r="J585" s="19">
        <f>H585*0.16</f>
        <v>800</v>
      </c>
      <c r="K585" s="49"/>
      <c r="L585" s="49"/>
      <c r="M585" s="40">
        <f>J585+K585+L585</f>
        <v>800</v>
      </c>
      <c r="N585" s="49"/>
      <c r="O585" s="49"/>
      <c r="P585" s="49"/>
      <c r="Q585" s="40"/>
      <c r="R585" s="40"/>
      <c r="S585" s="57">
        <v>1</v>
      </c>
      <c r="T585" s="19">
        <f>M585+Q585</f>
        <v>800</v>
      </c>
      <c r="U585" s="58">
        <v>45078</v>
      </c>
      <c r="V585" s="59">
        <v>45139</v>
      </c>
      <c r="W585" s="60">
        <f t="shared" ref="W585:W600" si="85">DATEDIF(U585,V585,"M")+1</f>
        <v>3</v>
      </c>
    </row>
    <row r="586" ht="18.75" customHeight="1" spans="1:23">
      <c r="A586" s="13">
        <v>581</v>
      </c>
      <c r="B586" s="31"/>
      <c r="C586" s="21" t="s">
        <v>1834</v>
      </c>
      <c r="D586" s="15" t="s">
        <v>37</v>
      </c>
      <c r="E586" s="16" t="s">
        <v>1835</v>
      </c>
      <c r="F586" s="95" t="s">
        <v>1836</v>
      </c>
      <c r="G586" s="28" t="s">
        <v>40</v>
      </c>
      <c r="H586" s="46">
        <v>5000</v>
      </c>
      <c r="I586" s="49"/>
      <c r="J586" s="19">
        <f>H586*0.16</f>
        <v>800</v>
      </c>
      <c r="K586" s="49"/>
      <c r="L586" s="49"/>
      <c r="M586" s="40">
        <f>J586+K586+L586</f>
        <v>800</v>
      </c>
      <c r="N586" s="49"/>
      <c r="O586" s="49"/>
      <c r="P586" s="49"/>
      <c r="Q586" s="40"/>
      <c r="R586" s="40"/>
      <c r="S586" s="57">
        <v>1</v>
      </c>
      <c r="T586" s="19">
        <f>M586+Q586</f>
        <v>800</v>
      </c>
      <c r="U586" s="58">
        <v>45078</v>
      </c>
      <c r="V586" s="59">
        <v>45139</v>
      </c>
      <c r="W586" s="60">
        <f>DATEDIF(U586,V586,"M")+1</f>
        <v>3</v>
      </c>
    </row>
    <row r="587" ht="18.75" customHeight="1" spans="1:23">
      <c r="A587" s="13">
        <v>582</v>
      </c>
      <c r="B587" s="31"/>
      <c r="C587" s="21" t="s">
        <v>1837</v>
      </c>
      <c r="D587" s="15" t="s">
        <v>31</v>
      </c>
      <c r="E587" s="16" t="s">
        <v>1838</v>
      </c>
      <c r="F587" s="95" t="s">
        <v>1839</v>
      </c>
      <c r="G587" s="28" t="s">
        <v>40</v>
      </c>
      <c r="H587" s="46">
        <v>5000</v>
      </c>
      <c r="I587" s="49"/>
      <c r="J587" s="19">
        <f>H587*0.16</f>
        <v>800</v>
      </c>
      <c r="K587" s="49"/>
      <c r="L587" s="49"/>
      <c r="M587" s="40">
        <f>J587+K587+L587</f>
        <v>800</v>
      </c>
      <c r="N587" s="49"/>
      <c r="O587" s="49"/>
      <c r="P587" s="49"/>
      <c r="Q587" s="40"/>
      <c r="R587" s="40"/>
      <c r="S587" s="57">
        <v>1</v>
      </c>
      <c r="T587" s="19">
        <f>M587+Q587</f>
        <v>800</v>
      </c>
      <c r="U587" s="58">
        <v>45078</v>
      </c>
      <c r="V587" s="59">
        <v>45139</v>
      </c>
      <c r="W587" s="60">
        <f>DATEDIF(U587,V587,"M")+1</f>
        <v>3</v>
      </c>
    </row>
    <row r="588" ht="18.75" customHeight="1" spans="1:23">
      <c r="A588" s="13">
        <v>583</v>
      </c>
      <c r="B588" s="30" t="s">
        <v>1840</v>
      </c>
      <c r="C588" s="108" t="s">
        <v>1841</v>
      </c>
      <c r="D588" s="15" t="s">
        <v>37</v>
      </c>
      <c r="E588" s="16" t="s">
        <v>1842</v>
      </c>
      <c r="F588" s="95" t="s">
        <v>1843</v>
      </c>
      <c r="G588" s="28" t="s">
        <v>40</v>
      </c>
      <c r="H588" s="46">
        <v>4575</v>
      </c>
      <c r="I588" s="49"/>
      <c r="J588" s="19">
        <f>H588*0.16</f>
        <v>732</v>
      </c>
      <c r="K588" s="49"/>
      <c r="L588" s="49"/>
      <c r="M588" s="40">
        <f>J588+K588+L588</f>
        <v>732</v>
      </c>
      <c r="N588" s="49"/>
      <c r="O588" s="49"/>
      <c r="P588" s="49"/>
      <c r="Q588" s="40"/>
      <c r="R588" s="40"/>
      <c r="S588" s="57">
        <v>1</v>
      </c>
      <c r="T588" s="19">
        <f>M588+Q588</f>
        <v>732</v>
      </c>
      <c r="U588" s="58">
        <v>45017</v>
      </c>
      <c r="V588" s="59">
        <v>45139</v>
      </c>
      <c r="W588" s="60">
        <f>DATEDIF(U588,V588,"M")+1</f>
        <v>5</v>
      </c>
    </row>
    <row r="589" ht="18.75" customHeight="1" spans="1:23">
      <c r="A589" s="13">
        <v>584</v>
      </c>
      <c r="B589" s="31"/>
      <c r="C589" s="108" t="s">
        <v>1844</v>
      </c>
      <c r="D589" s="15" t="s">
        <v>31</v>
      </c>
      <c r="E589" s="16" t="s">
        <v>1845</v>
      </c>
      <c r="F589" s="95" t="s">
        <v>1846</v>
      </c>
      <c r="G589" s="28" t="s">
        <v>40</v>
      </c>
      <c r="H589" s="46">
        <v>4575</v>
      </c>
      <c r="I589" s="49"/>
      <c r="J589" s="19">
        <f>H589*0.16</f>
        <v>732</v>
      </c>
      <c r="K589" s="49"/>
      <c r="L589" s="49"/>
      <c r="M589" s="40">
        <f>J589+K589+L589</f>
        <v>732</v>
      </c>
      <c r="N589" s="49"/>
      <c r="O589" s="49"/>
      <c r="P589" s="49"/>
      <c r="Q589" s="40"/>
      <c r="R589" s="40"/>
      <c r="S589" s="57">
        <v>1</v>
      </c>
      <c r="T589" s="19">
        <f>M589+Q589</f>
        <v>732</v>
      </c>
      <c r="U589" s="58">
        <v>45017</v>
      </c>
      <c r="V589" s="59">
        <v>45139</v>
      </c>
      <c r="W589" s="60">
        <f>DATEDIF(U589,V589,"M")+1</f>
        <v>5</v>
      </c>
    </row>
    <row r="590" ht="18.75" customHeight="1" spans="1:23">
      <c r="A590" s="13">
        <v>585</v>
      </c>
      <c r="B590" s="31"/>
      <c r="C590" s="108" t="s">
        <v>1847</v>
      </c>
      <c r="D590" s="15" t="s">
        <v>31</v>
      </c>
      <c r="E590" s="16" t="s">
        <v>1848</v>
      </c>
      <c r="F590" s="95" t="s">
        <v>1849</v>
      </c>
      <c r="G590" s="28" t="s">
        <v>40</v>
      </c>
      <c r="H590" s="46">
        <v>4575</v>
      </c>
      <c r="I590" s="49"/>
      <c r="J590" s="19">
        <f>H590*0.16</f>
        <v>732</v>
      </c>
      <c r="K590" s="49"/>
      <c r="L590" s="49"/>
      <c r="M590" s="40">
        <f>J590+K590+L590</f>
        <v>732</v>
      </c>
      <c r="N590" s="49"/>
      <c r="O590" s="49"/>
      <c r="P590" s="49"/>
      <c r="Q590" s="40"/>
      <c r="R590" s="40"/>
      <c r="S590" s="57">
        <v>1</v>
      </c>
      <c r="T590" s="19">
        <f>M590+Q590</f>
        <v>732</v>
      </c>
      <c r="U590" s="58">
        <v>45017</v>
      </c>
      <c r="V590" s="59">
        <v>45139</v>
      </c>
      <c r="W590" s="60">
        <f>DATEDIF(U590,V590,"M")+1</f>
        <v>5</v>
      </c>
    </row>
    <row r="591" ht="18.75" customHeight="1" spans="1:23">
      <c r="A591" s="13">
        <v>586</v>
      </c>
      <c r="B591" s="31"/>
      <c r="C591" s="108" t="s">
        <v>1850</v>
      </c>
      <c r="D591" s="15" t="s">
        <v>31</v>
      </c>
      <c r="E591" s="16" t="s">
        <v>1851</v>
      </c>
      <c r="F591" s="95" t="s">
        <v>1852</v>
      </c>
      <c r="G591" s="28" t="s">
        <v>40</v>
      </c>
      <c r="H591" s="46">
        <v>4575</v>
      </c>
      <c r="I591" s="49"/>
      <c r="J591" s="19">
        <f>H591*0.16</f>
        <v>732</v>
      </c>
      <c r="K591" s="49"/>
      <c r="L591" s="49"/>
      <c r="M591" s="40">
        <f>J591+K591+L591</f>
        <v>732</v>
      </c>
      <c r="N591" s="49"/>
      <c r="O591" s="49"/>
      <c r="P591" s="49"/>
      <c r="Q591" s="40"/>
      <c r="R591" s="40"/>
      <c r="S591" s="57">
        <v>1</v>
      </c>
      <c r="T591" s="19">
        <f>M591+Q591</f>
        <v>732</v>
      </c>
      <c r="U591" s="58">
        <v>45017</v>
      </c>
      <c r="V591" s="59">
        <v>45139</v>
      </c>
      <c r="W591" s="60">
        <f>DATEDIF(U591,V591,"M")+1</f>
        <v>5</v>
      </c>
    </row>
    <row r="592" ht="18.75" customHeight="1" spans="1:23">
      <c r="A592" s="13">
        <v>587</v>
      </c>
      <c r="B592" s="31"/>
      <c r="C592" s="108" t="s">
        <v>1853</v>
      </c>
      <c r="D592" s="15" t="s">
        <v>31</v>
      </c>
      <c r="E592" s="16" t="s">
        <v>1854</v>
      </c>
      <c r="F592" s="95" t="s">
        <v>1855</v>
      </c>
      <c r="G592" s="28" t="s">
        <v>40</v>
      </c>
      <c r="H592" s="46">
        <v>4575</v>
      </c>
      <c r="I592" s="49"/>
      <c r="J592" s="19">
        <f>H592*0.16</f>
        <v>732</v>
      </c>
      <c r="K592" s="49"/>
      <c r="L592" s="49"/>
      <c r="M592" s="40">
        <f>J592+K592+L592</f>
        <v>732</v>
      </c>
      <c r="N592" s="49"/>
      <c r="O592" s="49"/>
      <c r="P592" s="49"/>
      <c r="Q592" s="40"/>
      <c r="R592" s="40"/>
      <c r="S592" s="57">
        <v>1</v>
      </c>
      <c r="T592" s="19">
        <f>M592+Q592</f>
        <v>732</v>
      </c>
      <c r="U592" s="58">
        <v>45017</v>
      </c>
      <c r="V592" s="59">
        <v>45139</v>
      </c>
      <c r="W592" s="60">
        <f>DATEDIF(U592,V592,"M")+1</f>
        <v>5</v>
      </c>
    </row>
    <row r="593" ht="18.75" customHeight="1" spans="1:23">
      <c r="A593" s="13">
        <v>588</v>
      </c>
      <c r="B593" s="31"/>
      <c r="C593" s="108" t="s">
        <v>1856</v>
      </c>
      <c r="D593" s="15" t="s">
        <v>31</v>
      </c>
      <c r="E593" s="16" t="s">
        <v>1857</v>
      </c>
      <c r="F593" s="95" t="s">
        <v>1858</v>
      </c>
      <c r="G593" s="28" t="s">
        <v>40</v>
      </c>
      <c r="H593" s="46">
        <v>4575</v>
      </c>
      <c r="I593" s="49"/>
      <c r="J593" s="19">
        <f>H593*0.16</f>
        <v>732</v>
      </c>
      <c r="K593" s="49"/>
      <c r="L593" s="49"/>
      <c r="M593" s="40">
        <f>J593+K593+L593</f>
        <v>732</v>
      </c>
      <c r="N593" s="49"/>
      <c r="O593" s="49"/>
      <c r="P593" s="49"/>
      <c r="Q593" s="40"/>
      <c r="R593" s="40"/>
      <c r="S593" s="57">
        <v>1</v>
      </c>
      <c r="T593" s="19">
        <f>M593+Q593</f>
        <v>732</v>
      </c>
      <c r="U593" s="58">
        <v>45017</v>
      </c>
      <c r="V593" s="59">
        <v>45139</v>
      </c>
      <c r="W593" s="60">
        <f>DATEDIF(U593,V593,"M")+1</f>
        <v>5</v>
      </c>
    </row>
    <row r="594" ht="18.75" customHeight="1" spans="1:23">
      <c r="A594" s="13">
        <v>589</v>
      </c>
      <c r="B594" s="31"/>
      <c r="C594" s="108" t="s">
        <v>1859</v>
      </c>
      <c r="D594" s="15" t="s">
        <v>31</v>
      </c>
      <c r="E594" s="16" t="s">
        <v>1860</v>
      </c>
      <c r="F594" s="95" t="s">
        <v>1861</v>
      </c>
      <c r="G594" s="28" t="s">
        <v>40</v>
      </c>
      <c r="H594" s="46">
        <v>4575</v>
      </c>
      <c r="I594" s="49"/>
      <c r="J594" s="19">
        <f>H594*0.16</f>
        <v>732</v>
      </c>
      <c r="K594" s="49"/>
      <c r="L594" s="49"/>
      <c r="M594" s="40">
        <f>J594+K594+L594</f>
        <v>732</v>
      </c>
      <c r="N594" s="49"/>
      <c r="O594" s="49"/>
      <c r="P594" s="49"/>
      <c r="Q594" s="40"/>
      <c r="R594" s="40"/>
      <c r="S594" s="57">
        <v>1</v>
      </c>
      <c r="T594" s="19">
        <f>M594+Q594</f>
        <v>732</v>
      </c>
      <c r="U594" s="58">
        <v>45017</v>
      </c>
      <c r="V594" s="59">
        <v>45139</v>
      </c>
      <c r="W594" s="60">
        <f>DATEDIF(U594,V594,"M")+1</f>
        <v>5</v>
      </c>
    </row>
    <row r="595" ht="18.75" customHeight="1" spans="1:23">
      <c r="A595" s="13">
        <v>590</v>
      </c>
      <c r="B595" s="31"/>
      <c r="C595" s="108" t="s">
        <v>1862</v>
      </c>
      <c r="D595" s="15" t="s">
        <v>31</v>
      </c>
      <c r="E595" s="16" t="s">
        <v>1863</v>
      </c>
      <c r="F595" s="95" t="s">
        <v>1864</v>
      </c>
      <c r="G595" s="28" t="s">
        <v>40</v>
      </c>
      <c r="H595" s="46">
        <v>4575</v>
      </c>
      <c r="I595" s="49"/>
      <c r="J595" s="19">
        <f>H595*0.16</f>
        <v>732</v>
      </c>
      <c r="K595" s="49"/>
      <c r="L595" s="49"/>
      <c r="M595" s="40">
        <f>J595+K595+L595</f>
        <v>732</v>
      </c>
      <c r="N595" s="49"/>
      <c r="O595" s="49"/>
      <c r="P595" s="49"/>
      <c r="Q595" s="40"/>
      <c r="R595" s="40"/>
      <c r="S595" s="57">
        <v>1</v>
      </c>
      <c r="T595" s="19">
        <f>M595+Q595</f>
        <v>732</v>
      </c>
      <c r="U595" s="58">
        <v>45017</v>
      </c>
      <c r="V595" s="59">
        <v>45139</v>
      </c>
      <c r="W595" s="60">
        <f>DATEDIF(U595,V595,"M")+1</f>
        <v>5</v>
      </c>
    </row>
    <row r="596" ht="18.75" customHeight="1" spans="1:23">
      <c r="A596" s="13">
        <v>591</v>
      </c>
      <c r="B596" s="31"/>
      <c r="C596" s="108" t="s">
        <v>1865</v>
      </c>
      <c r="D596" s="15" t="s">
        <v>31</v>
      </c>
      <c r="E596" s="16" t="s">
        <v>1866</v>
      </c>
      <c r="F596" s="95" t="s">
        <v>1867</v>
      </c>
      <c r="G596" s="28" t="s">
        <v>40</v>
      </c>
      <c r="H596" s="46">
        <v>4575</v>
      </c>
      <c r="I596" s="49"/>
      <c r="J596" s="19">
        <f>H596*0.16</f>
        <v>732</v>
      </c>
      <c r="K596" s="49"/>
      <c r="L596" s="49"/>
      <c r="M596" s="40">
        <f>J596+K596+L596</f>
        <v>732</v>
      </c>
      <c r="N596" s="49"/>
      <c r="O596" s="49"/>
      <c r="P596" s="49"/>
      <c r="Q596" s="40"/>
      <c r="R596" s="40"/>
      <c r="S596" s="57">
        <v>1</v>
      </c>
      <c r="T596" s="19">
        <f>M596+Q596</f>
        <v>732</v>
      </c>
      <c r="U596" s="58">
        <v>45017</v>
      </c>
      <c r="V596" s="59">
        <v>45139</v>
      </c>
      <c r="W596" s="60">
        <f>DATEDIF(U596,V596,"M")+1</f>
        <v>5</v>
      </c>
    </row>
    <row r="597" ht="18.75" customHeight="1" spans="1:23">
      <c r="A597" s="13">
        <v>592</v>
      </c>
      <c r="B597" s="31"/>
      <c r="C597" s="108" t="s">
        <v>1868</v>
      </c>
      <c r="D597" s="15" t="s">
        <v>37</v>
      </c>
      <c r="E597" s="16" t="s">
        <v>1869</v>
      </c>
      <c r="F597" s="95" t="s">
        <v>1870</v>
      </c>
      <c r="G597" s="28" t="s">
        <v>40</v>
      </c>
      <c r="H597" s="46">
        <v>4575</v>
      </c>
      <c r="I597" s="49"/>
      <c r="J597" s="19">
        <f>H597*0.16</f>
        <v>732</v>
      </c>
      <c r="K597" s="49"/>
      <c r="L597" s="49"/>
      <c r="M597" s="40">
        <f>J597+K597+L597</f>
        <v>732</v>
      </c>
      <c r="N597" s="49"/>
      <c r="O597" s="49"/>
      <c r="P597" s="49"/>
      <c r="Q597" s="40"/>
      <c r="R597" s="40"/>
      <c r="S597" s="57">
        <v>1</v>
      </c>
      <c r="T597" s="19">
        <f>M597+Q597</f>
        <v>732</v>
      </c>
      <c r="U597" s="58">
        <v>45017</v>
      </c>
      <c r="V597" s="59">
        <v>45139</v>
      </c>
      <c r="W597" s="60">
        <f>DATEDIF(U597,V597,"M")+1</f>
        <v>5</v>
      </c>
    </row>
    <row r="598" ht="18.75" customHeight="1" spans="1:23">
      <c r="A598" s="13">
        <v>593</v>
      </c>
      <c r="B598" s="31"/>
      <c r="C598" s="108" t="s">
        <v>1871</v>
      </c>
      <c r="D598" s="15" t="s">
        <v>31</v>
      </c>
      <c r="E598" s="16" t="s">
        <v>1872</v>
      </c>
      <c r="F598" s="95" t="s">
        <v>1873</v>
      </c>
      <c r="G598" s="28" t="s">
        <v>40</v>
      </c>
      <c r="H598" s="46">
        <v>4575</v>
      </c>
      <c r="I598" s="49"/>
      <c r="J598" s="19">
        <f>H598*0.16</f>
        <v>732</v>
      </c>
      <c r="K598" s="49"/>
      <c r="L598" s="49"/>
      <c r="M598" s="40">
        <f>J598+K598+L598</f>
        <v>732</v>
      </c>
      <c r="N598" s="49"/>
      <c r="O598" s="49"/>
      <c r="P598" s="49"/>
      <c r="Q598" s="40"/>
      <c r="R598" s="40"/>
      <c r="S598" s="57">
        <v>1</v>
      </c>
      <c r="T598" s="19">
        <f>M598+Q598</f>
        <v>732</v>
      </c>
      <c r="U598" s="58">
        <v>45017</v>
      </c>
      <c r="V598" s="59">
        <v>45139</v>
      </c>
      <c r="W598" s="60">
        <f>DATEDIF(U598,V598,"M")+1</f>
        <v>5</v>
      </c>
    </row>
    <row r="599" ht="18.75" customHeight="1" spans="1:23">
      <c r="A599" s="13">
        <v>594</v>
      </c>
      <c r="B599" s="31"/>
      <c r="C599" s="108" t="s">
        <v>1874</v>
      </c>
      <c r="D599" s="108" t="s">
        <v>31</v>
      </c>
      <c r="E599" s="16" t="s">
        <v>1875</v>
      </c>
      <c r="F599" s="16" t="s">
        <v>1876</v>
      </c>
      <c r="G599" s="28" t="s">
        <v>40</v>
      </c>
      <c r="H599" s="46">
        <v>4575</v>
      </c>
      <c r="I599" s="49"/>
      <c r="J599" s="19">
        <f>H599*0.16</f>
        <v>732</v>
      </c>
      <c r="K599" s="49"/>
      <c r="L599" s="49"/>
      <c r="M599" s="40">
        <f>J599+K599+L599</f>
        <v>732</v>
      </c>
      <c r="N599" s="49"/>
      <c r="O599" s="49"/>
      <c r="P599" s="49"/>
      <c r="Q599" s="40"/>
      <c r="R599" s="40"/>
      <c r="S599" s="57">
        <v>1</v>
      </c>
      <c r="T599" s="19">
        <f>M599+Q599</f>
        <v>732</v>
      </c>
      <c r="U599" s="58">
        <v>45017</v>
      </c>
      <c r="V599" s="59">
        <v>45139</v>
      </c>
      <c r="W599" s="60">
        <f>DATEDIF(U599,V599,"M")+1</f>
        <v>5</v>
      </c>
    </row>
    <row r="600" ht="18.75" customHeight="1" spans="1:23">
      <c r="A600" s="13">
        <v>595</v>
      </c>
      <c r="B600" s="31"/>
      <c r="C600" s="108" t="s">
        <v>1877</v>
      </c>
      <c r="D600" s="108" t="s">
        <v>31</v>
      </c>
      <c r="E600" s="16" t="s">
        <v>1878</v>
      </c>
      <c r="F600" s="16" t="s">
        <v>1879</v>
      </c>
      <c r="G600" s="28" t="s">
        <v>40</v>
      </c>
      <c r="H600" s="46">
        <v>4575</v>
      </c>
      <c r="I600" s="49"/>
      <c r="J600" s="19">
        <f>H600*0.16</f>
        <v>732</v>
      </c>
      <c r="K600" s="49"/>
      <c r="L600" s="49"/>
      <c r="M600" s="40">
        <f>J600+K600+L600</f>
        <v>732</v>
      </c>
      <c r="N600" s="49"/>
      <c r="O600" s="49"/>
      <c r="P600" s="49"/>
      <c r="Q600" s="40"/>
      <c r="R600" s="40"/>
      <c r="S600" s="57">
        <v>1</v>
      </c>
      <c r="T600" s="19">
        <f>M600+Q600</f>
        <v>732</v>
      </c>
      <c r="U600" s="58">
        <v>45017</v>
      </c>
      <c r="V600" s="59">
        <v>45139</v>
      </c>
      <c r="W600" s="60">
        <f>DATEDIF(U600,V600,"M")+1</f>
        <v>5</v>
      </c>
    </row>
    <row r="601" ht="18.75" customHeight="1" spans="1:23">
      <c r="A601" s="13">
        <v>596</v>
      </c>
      <c r="B601" s="31"/>
      <c r="C601" s="108" t="s">
        <v>1880</v>
      </c>
      <c r="D601" s="108" t="s">
        <v>37</v>
      </c>
      <c r="E601" s="16" t="s">
        <v>1881</v>
      </c>
      <c r="F601" s="16" t="s">
        <v>1882</v>
      </c>
      <c r="G601" s="28" t="s">
        <v>40</v>
      </c>
      <c r="H601" s="46">
        <v>4575</v>
      </c>
      <c r="I601" s="49"/>
      <c r="J601" s="19">
        <f>H601*0.16</f>
        <v>732</v>
      </c>
      <c r="K601" s="49"/>
      <c r="L601" s="49"/>
      <c r="M601" s="40">
        <f>J601+K601+L601</f>
        <v>732</v>
      </c>
      <c r="N601" s="49"/>
      <c r="O601" s="49"/>
      <c r="P601" s="49"/>
      <c r="Q601" s="40"/>
      <c r="R601" s="40"/>
      <c r="S601" s="57">
        <v>1</v>
      </c>
      <c r="T601" s="19">
        <f>M601+Q601</f>
        <v>732</v>
      </c>
      <c r="U601" s="58">
        <v>44621</v>
      </c>
      <c r="V601" s="59">
        <v>45139</v>
      </c>
      <c r="W601" s="60">
        <f>DATEDIF(U601,V601,"M")+1-3</f>
        <v>15</v>
      </c>
    </row>
    <row r="602" ht="18.75" customHeight="1" spans="1:23">
      <c r="A602" s="13">
        <v>597</v>
      </c>
      <c r="B602" s="31"/>
      <c r="C602" s="108" t="s">
        <v>1883</v>
      </c>
      <c r="D602" s="108" t="s">
        <v>31</v>
      </c>
      <c r="E602" s="16" t="s">
        <v>1884</v>
      </c>
      <c r="F602" s="16" t="s">
        <v>1885</v>
      </c>
      <c r="G602" s="28" t="s">
        <v>40</v>
      </c>
      <c r="H602" s="46">
        <v>4575</v>
      </c>
      <c r="I602" s="49"/>
      <c r="J602" s="19">
        <f>H602*0.16</f>
        <v>732</v>
      </c>
      <c r="K602" s="49"/>
      <c r="L602" s="49"/>
      <c r="M602" s="40">
        <f>J602+K602+L602</f>
        <v>732</v>
      </c>
      <c r="N602" s="49"/>
      <c r="O602" s="49"/>
      <c r="P602" s="49"/>
      <c r="Q602" s="40"/>
      <c r="R602" s="40"/>
      <c r="S602" s="57">
        <v>1</v>
      </c>
      <c r="T602" s="19">
        <f>M602+Q602</f>
        <v>732</v>
      </c>
      <c r="U602" s="58">
        <v>44652</v>
      </c>
      <c r="V602" s="59">
        <v>45139</v>
      </c>
      <c r="W602" s="60">
        <f>DATEDIF(U602,V602,"M")+1-3</f>
        <v>14</v>
      </c>
    </row>
    <row r="603" ht="18.75" customHeight="1" spans="1:23">
      <c r="A603" s="13">
        <v>598</v>
      </c>
      <c r="B603" s="31"/>
      <c r="C603" s="108" t="s">
        <v>1886</v>
      </c>
      <c r="D603" s="108" t="s">
        <v>31</v>
      </c>
      <c r="E603" s="16" t="s">
        <v>1887</v>
      </c>
      <c r="F603" s="16" t="s">
        <v>1888</v>
      </c>
      <c r="G603" s="28" t="s">
        <v>40</v>
      </c>
      <c r="H603" s="46">
        <v>4575</v>
      </c>
      <c r="I603" s="49"/>
      <c r="J603" s="19">
        <f>H603*0.16</f>
        <v>732</v>
      </c>
      <c r="K603" s="49"/>
      <c r="L603" s="49"/>
      <c r="M603" s="40">
        <f>J603+K603+L603</f>
        <v>732</v>
      </c>
      <c r="N603" s="49"/>
      <c r="O603" s="49"/>
      <c r="P603" s="49"/>
      <c r="Q603" s="40"/>
      <c r="R603" s="40"/>
      <c r="S603" s="57">
        <v>1</v>
      </c>
      <c r="T603" s="19">
        <f>M603+Q603</f>
        <v>732</v>
      </c>
      <c r="U603" s="58">
        <v>45017</v>
      </c>
      <c r="V603" s="59">
        <v>45139</v>
      </c>
      <c r="W603" s="60">
        <f t="shared" ref="W603:W656" si="86">DATEDIF(U603,V603,"M")+1</f>
        <v>5</v>
      </c>
    </row>
    <row r="604" ht="18.75" customHeight="1" spans="1:23">
      <c r="A604" s="13">
        <v>599</v>
      </c>
      <c r="B604" s="31"/>
      <c r="C604" s="108" t="s">
        <v>1889</v>
      </c>
      <c r="D604" s="108" t="s">
        <v>31</v>
      </c>
      <c r="E604" s="16" t="s">
        <v>1890</v>
      </c>
      <c r="F604" s="16" t="s">
        <v>1891</v>
      </c>
      <c r="G604" s="28" t="s">
        <v>40</v>
      </c>
      <c r="H604" s="46">
        <v>4575</v>
      </c>
      <c r="I604" s="49"/>
      <c r="J604" s="19">
        <f>H604*0.16</f>
        <v>732</v>
      </c>
      <c r="K604" s="49"/>
      <c r="L604" s="49"/>
      <c r="M604" s="40">
        <f>J604+K604+L604</f>
        <v>732</v>
      </c>
      <c r="N604" s="49"/>
      <c r="O604" s="49"/>
      <c r="P604" s="49"/>
      <c r="Q604" s="40"/>
      <c r="R604" s="40"/>
      <c r="S604" s="57">
        <v>1</v>
      </c>
      <c r="T604" s="19">
        <f>M604+Q604</f>
        <v>732</v>
      </c>
      <c r="U604" s="58">
        <v>45017</v>
      </c>
      <c r="V604" s="59">
        <v>45139</v>
      </c>
      <c r="W604" s="60">
        <f>DATEDIF(U604,V604,"M")+1</f>
        <v>5</v>
      </c>
    </row>
    <row r="605" ht="18.75" customHeight="1" spans="1:23">
      <c r="A605" s="13">
        <v>600</v>
      </c>
      <c r="B605" s="31"/>
      <c r="C605" s="108" t="s">
        <v>1892</v>
      </c>
      <c r="D605" s="108" t="s">
        <v>37</v>
      </c>
      <c r="E605" s="16" t="s">
        <v>1893</v>
      </c>
      <c r="F605" s="16" t="s">
        <v>1894</v>
      </c>
      <c r="G605" s="28" t="s">
        <v>40</v>
      </c>
      <c r="H605" s="46">
        <v>4575</v>
      </c>
      <c r="I605" s="49"/>
      <c r="J605" s="19">
        <f>H605*0.16</f>
        <v>732</v>
      </c>
      <c r="K605" s="49"/>
      <c r="L605" s="49"/>
      <c r="M605" s="40">
        <f>J605+K605+L605</f>
        <v>732</v>
      </c>
      <c r="N605" s="49"/>
      <c r="O605" s="49"/>
      <c r="P605" s="49"/>
      <c r="Q605" s="40"/>
      <c r="R605" s="40"/>
      <c r="S605" s="57">
        <v>1</v>
      </c>
      <c r="T605" s="19">
        <f>M605+Q605</f>
        <v>732</v>
      </c>
      <c r="U605" s="58">
        <v>45078</v>
      </c>
      <c r="V605" s="59">
        <v>45139</v>
      </c>
      <c r="W605" s="60">
        <f>DATEDIF(U605,V605,"M")+1</f>
        <v>3</v>
      </c>
    </row>
    <row r="606" ht="18.75" customHeight="1" spans="1:23">
      <c r="A606" s="13">
        <v>601</v>
      </c>
      <c r="B606" s="30" t="s">
        <v>1895</v>
      </c>
      <c r="C606" s="108" t="s">
        <v>1896</v>
      </c>
      <c r="D606" s="108" t="s">
        <v>31</v>
      </c>
      <c r="E606" s="27" t="s">
        <v>1897</v>
      </c>
      <c r="F606" s="16" t="s">
        <v>1898</v>
      </c>
      <c r="G606" s="28" t="s">
        <v>40</v>
      </c>
      <c r="H606" s="46">
        <v>4575</v>
      </c>
      <c r="I606" s="49"/>
      <c r="J606" s="19">
        <f>H606*0.16</f>
        <v>732</v>
      </c>
      <c r="K606" s="49"/>
      <c r="L606" s="49"/>
      <c r="M606" s="40">
        <f>J606+K606+L606</f>
        <v>732</v>
      </c>
      <c r="N606" s="49"/>
      <c r="O606" s="49"/>
      <c r="P606" s="49"/>
      <c r="Q606" s="40"/>
      <c r="R606" s="40"/>
      <c r="S606" s="57">
        <v>1</v>
      </c>
      <c r="T606" s="19">
        <f>M606+Q606</f>
        <v>732</v>
      </c>
      <c r="U606" s="58">
        <v>45017</v>
      </c>
      <c r="V606" s="59">
        <v>45139</v>
      </c>
      <c r="W606" s="60">
        <f>DATEDIF(U606,V606,"M")+1</f>
        <v>5</v>
      </c>
    </row>
    <row r="607" ht="18.75" customHeight="1" spans="1:23">
      <c r="A607" s="13">
        <v>602</v>
      </c>
      <c r="B607" s="105" t="s">
        <v>1895</v>
      </c>
      <c r="C607" s="108" t="s">
        <v>1899</v>
      </c>
      <c r="D607" s="108" t="s">
        <v>37</v>
      </c>
      <c r="E607" s="27" t="s">
        <v>1900</v>
      </c>
      <c r="F607" s="16" t="s">
        <v>1901</v>
      </c>
      <c r="G607" s="28" t="s">
        <v>34</v>
      </c>
      <c r="H607" s="19">
        <v>4575</v>
      </c>
      <c r="I607" s="19">
        <v>7089</v>
      </c>
      <c r="J607" s="19">
        <f>H607*0.16</f>
        <v>732</v>
      </c>
      <c r="K607" s="17">
        <f>I607*0.09</f>
        <v>638.01</v>
      </c>
      <c r="L607" s="17">
        <f>ROUND(H607*0.005,2)</f>
        <v>22.88</v>
      </c>
      <c r="M607" s="40">
        <f>J607+K607+L607</f>
        <v>1392.89</v>
      </c>
      <c r="N607" s="17">
        <f>H607*0.08</f>
        <v>366</v>
      </c>
      <c r="O607" s="17">
        <f>I607*0.02</f>
        <v>141.78</v>
      </c>
      <c r="P607" s="17">
        <f>L607</f>
        <v>22.88</v>
      </c>
      <c r="Q607" s="40">
        <f>N607+O607+P607</f>
        <v>530.66</v>
      </c>
      <c r="R607" s="40"/>
      <c r="S607" s="57">
        <v>1</v>
      </c>
      <c r="T607" s="19">
        <f>M607+Q607</f>
        <v>1923.55</v>
      </c>
      <c r="U607" s="58">
        <v>45017</v>
      </c>
      <c r="V607" s="59">
        <v>45139</v>
      </c>
      <c r="W607" s="60">
        <f>DATEDIF(U607,V607,"M")+1</f>
        <v>5</v>
      </c>
    </row>
    <row r="608" ht="18.75" customHeight="1" spans="1:23">
      <c r="A608" s="13">
        <v>603</v>
      </c>
      <c r="B608" s="23" t="s">
        <v>1902</v>
      </c>
      <c r="C608" s="108" t="s">
        <v>1903</v>
      </c>
      <c r="D608" s="108" t="s">
        <v>37</v>
      </c>
      <c r="E608" s="27" t="s">
        <v>1904</v>
      </c>
      <c r="F608" s="16" t="s">
        <v>1905</v>
      </c>
      <c r="G608" s="28" t="s">
        <v>40</v>
      </c>
      <c r="H608" s="19">
        <v>4575</v>
      </c>
      <c r="I608" s="116"/>
      <c r="J608" s="19">
        <f>H608*0.16</f>
        <v>732</v>
      </c>
      <c r="K608" s="19"/>
      <c r="L608" s="19"/>
      <c r="M608" s="19">
        <f>J608+K608+L608</f>
        <v>732</v>
      </c>
      <c r="N608" s="19"/>
      <c r="O608" s="19"/>
      <c r="P608" s="19"/>
      <c r="Q608" s="40"/>
      <c r="R608" s="40"/>
      <c r="S608" s="57">
        <v>1</v>
      </c>
      <c r="T608" s="19">
        <f>M608+Q608</f>
        <v>732</v>
      </c>
      <c r="U608" s="58">
        <v>45017</v>
      </c>
      <c r="V608" s="59">
        <v>45139</v>
      </c>
      <c r="W608" s="60">
        <f>DATEDIF(U608,V608,"M")+1</f>
        <v>5</v>
      </c>
    </row>
    <row r="609" ht="18.75" customHeight="1" spans="1:23">
      <c r="A609" s="13">
        <v>604</v>
      </c>
      <c r="B609" s="109"/>
      <c r="C609" s="108" t="s">
        <v>1906</v>
      </c>
      <c r="D609" s="108" t="s">
        <v>37</v>
      </c>
      <c r="E609" s="27" t="s">
        <v>1907</v>
      </c>
      <c r="F609" s="16" t="s">
        <v>1908</v>
      </c>
      <c r="G609" s="28" t="s">
        <v>40</v>
      </c>
      <c r="H609" s="19">
        <v>4575</v>
      </c>
      <c r="I609" s="116"/>
      <c r="J609" s="19">
        <f>H609*0.16</f>
        <v>732</v>
      </c>
      <c r="K609" s="19"/>
      <c r="L609" s="19"/>
      <c r="M609" s="19">
        <f>J609+K609+L609</f>
        <v>732</v>
      </c>
      <c r="N609" s="19"/>
      <c r="O609" s="19"/>
      <c r="P609" s="19"/>
      <c r="Q609" s="40"/>
      <c r="R609" s="40"/>
      <c r="S609" s="57">
        <v>1</v>
      </c>
      <c r="T609" s="19">
        <f>M609+Q609</f>
        <v>732</v>
      </c>
      <c r="U609" s="58">
        <v>45017</v>
      </c>
      <c r="V609" s="59">
        <v>45139</v>
      </c>
      <c r="W609" s="60">
        <f>DATEDIF(U609,V609,"M")+1</f>
        <v>5</v>
      </c>
    </row>
    <row r="610" ht="18.75" customHeight="1" spans="1:23">
      <c r="A610" s="13">
        <v>605</v>
      </c>
      <c r="B610" s="105" t="s">
        <v>1909</v>
      </c>
      <c r="C610" s="108" t="s">
        <v>1910</v>
      </c>
      <c r="D610" s="108" t="s">
        <v>37</v>
      </c>
      <c r="E610" s="27" t="s">
        <v>1911</v>
      </c>
      <c r="F610" s="16" t="s">
        <v>1912</v>
      </c>
      <c r="G610" s="28" t="s">
        <v>40</v>
      </c>
      <c r="H610" s="46">
        <v>4575</v>
      </c>
      <c r="I610" s="116"/>
      <c r="J610" s="19">
        <f>H610*0.16</f>
        <v>732</v>
      </c>
      <c r="K610" s="19"/>
      <c r="L610" s="19"/>
      <c r="M610" s="19">
        <f>J610+K610+L610</f>
        <v>732</v>
      </c>
      <c r="N610" s="19"/>
      <c r="O610" s="19"/>
      <c r="P610" s="19"/>
      <c r="Q610" s="40"/>
      <c r="R610" s="40"/>
      <c r="S610" s="57">
        <v>1</v>
      </c>
      <c r="T610" s="19">
        <f>M610+Q610</f>
        <v>732</v>
      </c>
      <c r="U610" s="58">
        <v>45017</v>
      </c>
      <c r="V610" s="59">
        <v>45139</v>
      </c>
      <c r="W610" s="60">
        <f>DATEDIF(U610,V610,"M")+1</f>
        <v>5</v>
      </c>
    </row>
    <row r="611" ht="18.75" customHeight="1" spans="1:23">
      <c r="A611" s="13">
        <v>606</v>
      </c>
      <c r="B611" s="23" t="s">
        <v>1913</v>
      </c>
      <c r="C611" s="108" t="s">
        <v>1914</v>
      </c>
      <c r="D611" s="108" t="s">
        <v>31</v>
      </c>
      <c r="E611" s="27" t="s">
        <v>133</v>
      </c>
      <c r="F611" s="16" t="s">
        <v>1915</v>
      </c>
      <c r="G611" s="28" t="s">
        <v>40</v>
      </c>
      <c r="H611" s="46">
        <v>5000</v>
      </c>
      <c r="I611" s="116"/>
      <c r="J611" s="19">
        <f>H611*0.16</f>
        <v>800</v>
      </c>
      <c r="K611" s="19"/>
      <c r="L611" s="19"/>
      <c r="M611" s="19">
        <f>J611+K611+L611</f>
        <v>800</v>
      </c>
      <c r="N611" s="19"/>
      <c r="O611" s="19"/>
      <c r="P611" s="19"/>
      <c r="Q611" s="40"/>
      <c r="R611" s="40"/>
      <c r="S611" s="57">
        <v>1</v>
      </c>
      <c r="T611" s="19">
        <f>M611+Q611</f>
        <v>800</v>
      </c>
      <c r="U611" s="58">
        <v>45017</v>
      </c>
      <c r="V611" s="59">
        <v>45139</v>
      </c>
      <c r="W611" s="60">
        <f>DATEDIF(U611,V611,"M")+1</f>
        <v>5</v>
      </c>
    </row>
    <row r="612" ht="18.75" customHeight="1" spans="1:23">
      <c r="A612" s="13">
        <v>607</v>
      </c>
      <c r="B612" s="23"/>
      <c r="C612" s="108" t="s">
        <v>1916</v>
      </c>
      <c r="D612" s="108" t="s">
        <v>31</v>
      </c>
      <c r="E612" s="27" t="s">
        <v>1917</v>
      </c>
      <c r="F612" s="16" t="s">
        <v>1918</v>
      </c>
      <c r="G612" s="28" t="s">
        <v>40</v>
      </c>
      <c r="H612" s="46">
        <v>4575</v>
      </c>
      <c r="I612" s="116"/>
      <c r="J612" s="19">
        <f>H612*0.16</f>
        <v>732</v>
      </c>
      <c r="K612" s="19"/>
      <c r="L612" s="19"/>
      <c r="M612" s="19">
        <f>J612+K612+L612</f>
        <v>732</v>
      </c>
      <c r="N612" s="19"/>
      <c r="O612" s="19"/>
      <c r="P612" s="19"/>
      <c r="Q612" s="40"/>
      <c r="R612" s="40"/>
      <c r="S612" s="57">
        <v>1</v>
      </c>
      <c r="T612" s="19">
        <f>M612+Q612</f>
        <v>732</v>
      </c>
      <c r="U612" s="58">
        <v>45017</v>
      </c>
      <c r="V612" s="59">
        <v>45139</v>
      </c>
      <c r="W612" s="60">
        <f>DATEDIF(U612,V612,"M")+1</f>
        <v>5</v>
      </c>
    </row>
    <row r="613" ht="18.75" customHeight="1" spans="1:23">
      <c r="A613" s="13">
        <v>608</v>
      </c>
      <c r="B613" s="23"/>
      <c r="C613" s="108" t="s">
        <v>1919</v>
      </c>
      <c r="D613" s="108" t="s">
        <v>31</v>
      </c>
      <c r="E613" s="27" t="s">
        <v>1920</v>
      </c>
      <c r="F613" s="16" t="s">
        <v>1921</v>
      </c>
      <c r="G613" s="28" t="s">
        <v>40</v>
      </c>
      <c r="H613" s="46">
        <v>4575</v>
      </c>
      <c r="I613" s="116"/>
      <c r="J613" s="19">
        <f>H613*0.16</f>
        <v>732</v>
      </c>
      <c r="K613" s="19"/>
      <c r="L613" s="19"/>
      <c r="M613" s="19">
        <f>J613+K613+L613</f>
        <v>732</v>
      </c>
      <c r="N613" s="19"/>
      <c r="O613" s="19"/>
      <c r="P613" s="19"/>
      <c r="Q613" s="40"/>
      <c r="R613" s="40"/>
      <c r="S613" s="57">
        <v>1</v>
      </c>
      <c r="T613" s="19">
        <f>M613+Q613</f>
        <v>732</v>
      </c>
      <c r="U613" s="58">
        <v>45017</v>
      </c>
      <c r="V613" s="59">
        <v>45139</v>
      </c>
      <c r="W613" s="60">
        <f>DATEDIF(U613,V613,"M")+1</f>
        <v>5</v>
      </c>
    </row>
    <row r="614" ht="18.75" customHeight="1" spans="1:23">
      <c r="A614" s="13">
        <v>609</v>
      </c>
      <c r="B614" s="23"/>
      <c r="C614" s="108" t="s">
        <v>1922</v>
      </c>
      <c r="D614" s="108" t="s">
        <v>31</v>
      </c>
      <c r="E614" s="27" t="s">
        <v>1923</v>
      </c>
      <c r="F614" s="16" t="s">
        <v>1924</v>
      </c>
      <c r="G614" s="28" t="s">
        <v>40</v>
      </c>
      <c r="H614" s="46">
        <v>4575</v>
      </c>
      <c r="I614" s="116"/>
      <c r="J614" s="19">
        <f>H614*0.16</f>
        <v>732</v>
      </c>
      <c r="K614" s="19"/>
      <c r="L614" s="19"/>
      <c r="M614" s="19">
        <f>J614+K614+L614</f>
        <v>732</v>
      </c>
      <c r="N614" s="19"/>
      <c r="O614" s="19"/>
      <c r="P614" s="19"/>
      <c r="Q614" s="40"/>
      <c r="R614" s="40"/>
      <c r="S614" s="57">
        <v>1</v>
      </c>
      <c r="T614" s="19">
        <f>M614+Q614</f>
        <v>732</v>
      </c>
      <c r="U614" s="58">
        <v>45017</v>
      </c>
      <c r="V614" s="59">
        <v>45139</v>
      </c>
      <c r="W614" s="60">
        <f>DATEDIF(U614,V614,"M")+1</f>
        <v>5</v>
      </c>
    </row>
    <row r="615" ht="18.75" customHeight="1" spans="1:23">
      <c r="A615" s="13">
        <v>610</v>
      </c>
      <c r="B615" s="23"/>
      <c r="C615" s="108" t="s">
        <v>1925</v>
      </c>
      <c r="D615" s="108" t="s">
        <v>31</v>
      </c>
      <c r="E615" s="27" t="s">
        <v>1926</v>
      </c>
      <c r="F615" s="16" t="s">
        <v>1927</v>
      </c>
      <c r="G615" s="28" t="s">
        <v>40</v>
      </c>
      <c r="H615" s="46">
        <v>4575</v>
      </c>
      <c r="I615" s="116"/>
      <c r="J615" s="19">
        <f>H615*0.16</f>
        <v>732</v>
      </c>
      <c r="K615" s="19"/>
      <c r="L615" s="19"/>
      <c r="M615" s="19">
        <f>J615+K615+L615</f>
        <v>732</v>
      </c>
      <c r="N615" s="19"/>
      <c r="O615" s="19"/>
      <c r="P615" s="19"/>
      <c r="Q615" s="40"/>
      <c r="R615" s="40"/>
      <c r="S615" s="57">
        <v>1</v>
      </c>
      <c r="T615" s="19">
        <f>M615+Q615</f>
        <v>732</v>
      </c>
      <c r="U615" s="58">
        <v>45017</v>
      </c>
      <c r="V615" s="59">
        <v>45139</v>
      </c>
      <c r="W615" s="60">
        <f>DATEDIF(U615,V615,"M")+1</f>
        <v>5</v>
      </c>
    </row>
    <row r="616" ht="18.75" customHeight="1" spans="1:23">
      <c r="A616" s="13">
        <v>611</v>
      </c>
      <c r="B616" s="23"/>
      <c r="C616" s="108" t="s">
        <v>1928</v>
      </c>
      <c r="D616" s="108" t="s">
        <v>31</v>
      </c>
      <c r="E616" s="27" t="s">
        <v>1929</v>
      </c>
      <c r="F616" s="16" t="s">
        <v>1930</v>
      </c>
      <c r="G616" s="28" t="s">
        <v>40</v>
      </c>
      <c r="H616" s="46">
        <v>4575</v>
      </c>
      <c r="I616" s="116"/>
      <c r="J616" s="19">
        <f>H616*0.16</f>
        <v>732</v>
      </c>
      <c r="K616" s="19"/>
      <c r="L616" s="19"/>
      <c r="M616" s="19">
        <f>J616+K616+L616</f>
        <v>732</v>
      </c>
      <c r="N616" s="19"/>
      <c r="O616" s="19"/>
      <c r="P616" s="19"/>
      <c r="Q616" s="40"/>
      <c r="R616" s="40"/>
      <c r="S616" s="57">
        <v>1</v>
      </c>
      <c r="T616" s="19">
        <f>M616+Q616</f>
        <v>732</v>
      </c>
      <c r="U616" s="58">
        <v>45017</v>
      </c>
      <c r="V616" s="59">
        <v>45139</v>
      </c>
      <c r="W616" s="60">
        <f>DATEDIF(U616,V616,"M")+1</f>
        <v>5</v>
      </c>
    </row>
    <row r="617" ht="18.75" customHeight="1" spans="1:23">
      <c r="A617" s="13">
        <v>612</v>
      </c>
      <c r="B617" s="23"/>
      <c r="C617" s="108" t="s">
        <v>1931</v>
      </c>
      <c r="D617" s="108" t="s">
        <v>37</v>
      </c>
      <c r="E617" s="27" t="s">
        <v>1932</v>
      </c>
      <c r="F617" s="16" t="s">
        <v>1933</v>
      </c>
      <c r="G617" s="28" t="s">
        <v>40</v>
      </c>
      <c r="H617" s="46">
        <v>4575</v>
      </c>
      <c r="I617" s="116"/>
      <c r="J617" s="19">
        <f>H617*0.16</f>
        <v>732</v>
      </c>
      <c r="K617" s="19"/>
      <c r="L617" s="19"/>
      <c r="M617" s="19">
        <f>J617+K617+L617</f>
        <v>732</v>
      </c>
      <c r="N617" s="19"/>
      <c r="O617" s="19"/>
      <c r="P617" s="19"/>
      <c r="Q617" s="40"/>
      <c r="R617" s="40"/>
      <c r="S617" s="57">
        <v>1</v>
      </c>
      <c r="T617" s="19">
        <f>M617+Q617</f>
        <v>732</v>
      </c>
      <c r="U617" s="58">
        <v>45017</v>
      </c>
      <c r="V617" s="59">
        <v>45139</v>
      </c>
      <c r="W617" s="60">
        <f>DATEDIF(U617,V617,"M")+1</f>
        <v>5</v>
      </c>
    </row>
    <row r="618" ht="18.75" customHeight="1" spans="1:23">
      <c r="A618" s="13">
        <v>613</v>
      </c>
      <c r="B618" s="23"/>
      <c r="C618" s="108" t="s">
        <v>1934</v>
      </c>
      <c r="D618" s="108" t="s">
        <v>37</v>
      </c>
      <c r="E618" s="27" t="s">
        <v>1935</v>
      </c>
      <c r="F618" s="16" t="s">
        <v>1936</v>
      </c>
      <c r="G618" s="28" t="s">
        <v>40</v>
      </c>
      <c r="H618" s="46">
        <v>4575</v>
      </c>
      <c r="I618" s="116"/>
      <c r="J618" s="19">
        <f>H618*0.16</f>
        <v>732</v>
      </c>
      <c r="K618" s="19"/>
      <c r="L618" s="19"/>
      <c r="M618" s="19">
        <f>J618+K618+L618</f>
        <v>732</v>
      </c>
      <c r="N618" s="19"/>
      <c r="O618" s="19"/>
      <c r="P618" s="19"/>
      <c r="Q618" s="40"/>
      <c r="R618" s="40"/>
      <c r="S618" s="57">
        <v>1</v>
      </c>
      <c r="T618" s="19">
        <f>M618+Q618</f>
        <v>732</v>
      </c>
      <c r="U618" s="58">
        <v>45017</v>
      </c>
      <c r="V618" s="59">
        <v>45139</v>
      </c>
      <c r="W618" s="60">
        <f>DATEDIF(U618,V618,"M")+1</f>
        <v>5</v>
      </c>
    </row>
    <row r="619" ht="18.75" customHeight="1" spans="1:23">
      <c r="A619" s="13">
        <v>614</v>
      </c>
      <c r="B619" s="23"/>
      <c r="C619" s="108" t="s">
        <v>1937</v>
      </c>
      <c r="D619" s="108" t="s">
        <v>37</v>
      </c>
      <c r="E619" s="27" t="s">
        <v>1938</v>
      </c>
      <c r="F619" s="16" t="s">
        <v>1939</v>
      </c>
      <c r="G619" s="28" t="s">
        <v>40</v>
      </c>
      <c r="H619" s="46">
        <v>4575</v>
      </c>
      <c r="I619" s="116"/>
      <c r="J619" s="19">
        <f>H619*0.16</f>
        <v>732</v>
      </c>
      <c r="K619" s="19"/>
      <c r="L619" s="19"/>
      <c r="M619" s="19">
        <f>J619+K619+L619</f>
        <v>732</v>
      </c>
      <c r="N619" s="19"/>
      <c r="O619" s="19"/>
      <c r="P619" s="19"/>
      <c r="Q619" s="40"/>
      <c r="R619" s="40"/>
      <c r="S619" s="57">
        <v>1</v>
      </c>
      <c r="T619" s="19">
        <f>M619+Q619</f>
        <v>732</v>
      </c>
      <c r="U619" s="58">
        <v>45017</v>
      </c>
      <c r="V619" s="59">
        <v>45139</v>
      </c>
      <c r="W619" s="60">
        <f>DATEDIF(U619,V619,"M")+1</f>
        <v>5</v>
      </c>
    </row>
    <row r="620" ht="18.75" customHeight="1" spans="1:23">
      <c r="A620" s="13">
        <v>615</v>
      </c>
      <c r="B620" s="23"/>
      <c r="C620" s="108" t="s">
        <v>1940</v>
      </c>
      <c r="D620" s="108" t="s">
        <v>37</v>
      </c>
      <c r="E620" s="27" t="s">
        <v>1941</v>
      </c>
      <c r="F620" s="16" t="s">
        <v>1942</v>
      </c>
      <c r="G620" s="28" t="s">
        <v>40</v>
      </c>
      <c r="H620" s="46">
        <v>4575</v>
      </c>
      <c r="I620" s="116"/>
      <c r="J620" s="19">
        <f>H620*0.16</f>
        <v>732</v>
      </c>
      <c r="K620" s="19"/>
      <c r="L620" s="19"/>
      <c r="M620" s="19">
        <f>J620+K620+L620</f>
        <v>732</v>
      </c>
      <c r="N620" s="19"/>
      <c r="O620" s="19"/>
      <c r="P620" s="19"/>
      <c r="Q620" s="40"/>
      <c r="R620" s="40"/>
      <c r="S620" s="57">
        <v>1</v>
      </c>
      <c r="T620" s="19">
        <f>M620+Q620</f>
        <v>732</v>
      </c>
      <c r="U620" s="58">
        <v>45017</v>
      </c>
      <c r="V620" s="59">
        <v>45139</v>
      </c>
      <c r="W620" s="60">
        <f>DATEDIF(U620,V620,"M")+1</f>
        <v>5</v>
      </c>
    </row>
    <row r="621" ht="18.75" customHeight="1" spans="1:23">
      <c r="A621" s="13">
        <v>616</v>
      </c>
      <c r="B621" s="23"/>
      <c r="C621" s="108" t="s">
        <v>1943</v>
      </c>
      <c r="D621" s="108" t="s">
        <v>37</v>
      </c>
      <c r="E621" s="27" t="s">
        <v>1944</v>
      </c>
      <c r="F621" s="16" t="s">
        <v>1945</v>
      </c>
      <c r="G621" s="28" t="s">
        <v>40</v>
      </c>
      <c r="H621" s="46">
        <v>4575</v>
      </c>
      <c r="I621" s="116"/>
      <c r="J621" s="19">
        <f>H621*0.16</f>
        <v>732</v>
      </c>
      <c r="K621" s="19"/>
      <c r="L621" s="19"/>
      <c r="M621" s="19">
        <f>J621+K621+L621</f>
        <v>732</v>
      </c>
      <c r="N621" s="19"/>
      <c r="O621" s="19"/>
      <c r="P621" s="19"/>
      <c r="Q621" s="40"/>
      <c r="R621" s="40"/>
      <c r="S621" s="57">
        <v>1</v>
      </c>
      <c r="T621" s="19">
        <f>M621+Q621</f>
        <v>732</v>
      </c>
      <c r="U621" s="58">
        <v>45017</v>
      </c>
      <c r="V621" s="59">
        <v>45139</v>
      </c>
      <c r="W621" s="60">
        <f>DATEDIF(U621,V621,"M")+1</f>
        <v>5</v>
      </c>
    </row>
    <row r="622" ht="18.75" customHeight="1" spans="1:23">
      <c r="A622" s="13">
        <v>617</v>
      </c>
      <c r="B622" s="23"/>
      <c r="C622" s="108" t="s">
        <v>1946</v>
      </c>
      <c r="D622" s="108" t="s">
        <v>31</v>
      </c>
      <c r="E622" s="27" t="s">
        <v>1947</v>
      </c>
      <c r="F622" s="16" t="s">
        <v>1948</v>
      </c>
      <c r="G622" s="28" t="s">
        <v>40</v>
      </c>
      <c r="H622" s="46">
        <v>4575</v>
      </c>
      <c r="I622" s="116"/>
      <c r="J622" s="19">
        <f>H622*0.16</f>
        <v>732</v>
      </c>
      <c r="K622" s="19"/>
      <c r="L622" s="19"/>
      <c r="M622" s="19">
        <f>J622+K622+L622</f>
        <v>732</v>
      </c>
      <c r="N622" s="19"/>
      <c r="O622" s="19"/>
      <c r="P622" s="19"/>
      <c r="Q622" s="40"/>
      <c r="R622" s="40"/>
      <c r="S622" s="57">
        <v>1</v>
      </c>
      <c r="T622" s="19">
        <f>M622+Q622</f>
        <v>732</v>
      </c>
      <c r="U622" s="58">
        <v>45017</v>
      </c>
      <c r="V622" s="59">
        <v>45139</v>
      </c>
      <c r="W622" s="60">
        <f>DATEDIF(U622,V622,"M")+1</f>
        <v>5</v>
      </c>
    </row>
    <row r="623" ht="18.75" customHeight="1" spans="1:23">
      <c r="A623" s="13">
        <v>618</v>
      </c>
      <c r="B623" s="23"/>
      <c r="C623" s="108" t="s">
        <v>1949</v>
      </c>
      <c r="D623" s="108" t="s">
        <v>31</v>
      </c>
      <c r="E623" s="27" t="s">
        <v>1950</v>
      </c>
      <c r="F623" s="16" t="s">
        <v>1951</v>
      </c>
      <c r="G623" s="28" t="s">
        <v>40</v>
      </c>
      <c r="H623" s="46">
        <v>4575</v>
      </c>
      <c r="I623" s="116"/>
      <c r="J623" s="19">
        <f>H623*0.16</f>
        <v>732</v>
      </c>
      <c r="K623" s="19"/>
      <c r="L623" s="19"/>
      <c r="M623" s="19">
        <f>J623+K623+L623</f>
        <v>732</v>
      </c>
      <c r="N623" s="19"/>
      <c r="O623" s="19"/>
      <c r="P623" s="19"/>
      <c r="Q623" s="40"/>
      <c r="R623" s="40"/>
      <c r="S623" s="57">
        <v>1</v>
      </c>
      <c r="T623" s="19">
        <f>M623+Q623</f>
        <v>732</v>
      </c>
      <c r="U623" s="58">
        <v>45017</v>
      </c>
      <c r="V623" s="59">
        <v>45139</v>
      </c>
      <c r="W623" s="60">
        <f>DATEDIF(U623,V623,"M")+1</f>
        <v>5</v>
      </c>
    </row>
    <row r="624" ht="18.75" customHeight="1" spans="1:23">
      <c r="A624" s="13">
        <v>619</v>
      </c>
      <c r="B624" s="23"/>
      <c r="C624" s="108" t="s">
        <v>1952</v>
      </c>
      <c r="D624" s="108" t="s">
        <v>31</v>
      </c>
      <c r="E624" s="27" t="s">
        <v>1953</v>
      </c>
      <c r="F624" s="16" t="s">
        <v>1954</v>
      </c>
      <c r="G624" s="28" t="s">
        <v>40</v>
      </c>
      <c r="H624" s="46">
        <v>4575</v>
      </c>
      <c r="I624" s="116"/>
      <c r="J624" s="19">
        <f>H624*0.16</f>
        <v>732</v>
      </c>
      <c r="K624" s="19"/>
      <c r="L624" s="19"/>
      <c r="M624" s="19">
        <f>J624+K624+L624</f>
        <v>732</v>
      </c>
      <c r="N624" s="19"/>
      <c r="O624" s="19"/>
      <c r="P624" s="19"/>
      <c r="Q624" s="40"/>
      <c r="R624" s="40"/>
      <c r="S624" s="57">
        <v>1</v>
      </c>
      <c r="T624" s="19">
        <f>M624+Q624</f>
        <v>732</v>
      </c>
      <c r="U624" s="58">
        <v>45017</v>
      </c>
      <c r="V624" s="59">
        <v>45139</v>
      </c>
      <c r="W624" s="60">
        <f>DATEDIF(U624,V624,"M")+1</f>
        <v>5</v>
      </c>
    </row>
    <row r="625" ht="18.75" customHeight="1" spans="1:23">
      <c r="A625" s="13">
        <v>620</v>
      </c>
      <c r="B625" s="23"/>
      <c r="C625" s="108" t="s">
        <v>1955</v>
      </c>
      <c r="D625" s="108" t="s">
        <v>31</v>
      </c>
      <c r="E625" s="27" t="s">
        <v>1956</v>
      </c>
      <c r="F625" s="16" t="s">
        <v>1957</v>
      </c>
      <c r="G625" s="28" t="s">
        <v>40</v>
      </c>
      <c r="H625" s="46">
        <v>4575</v>
      </c>
      <c r="I625" s="116"/>
      <c r="J625" s="19">
        <f>H625*0.16</f>
        <v>732</v>
      </c>
      <c r="K625" s="19"/>
      <c r="L625" s="19"/>
      <c r="M625" s="19">
        <f>J625+K625+L625</f>
        <v>732</v>
      </c>
      <c r="N625" s="19"/>
      <c r="O625" s="19"/>
      <c r="P625" s="19"/>
      <c r="Q625" s="40"/>
      <c r="R625" s="40"/>
      <c r="S625" s="57">
        <v>1</v>
      </c>
      <c r="T625" s="19">
        <f>M625+Q625</f>
        <v>732</v>
      </c>
      <c r="U625" s="58">
        <v>45078</v>
      </c>
      <c r="V625" s="59">
        <v>45139</v>
      </c>
      <c r="W625" s="60">
        <f>DATEDIF(U625,V625,"M")+1</f>
        <v>3</v>
      </c>
    </row>
    <row r="626" ht="18.75" customHeight="1" spans="1:23">
      <c r="A626" s="13">
        <v>621</v>
      </c>
      <c r="B626" s="15" t="s">
        <v>1958</v>
      </c>
      <c r="C626" s="108" t="s">
        <v>1959</v>
      </c>
      <c r="D626" s="108" t="s">
        <v>31</v>
      </c>
      <c r="E626" s="27" t="s">
        <v>1960</v>
      </c>
      <c r="F626" s="16" t="s">
        <v>1961</v>
      </c>
      <c r="G626" s="28" t="s">
        <v>40</v>
      </c>
      <c r="H626" s="46">
        <v>4575</v>
      </c>
      <c r="I626" s="116"/>
      <c r="J626" s="19">
        <f>H626*0.16</f>
        <v>732</v>
      </c>
      <c r="K626" s="19"/>
      <c r="L626" s="19"/>
      <c r="M626" s="19">
        <f>J626+K626+L626</f>
        <v>732</v>
      </c>
      <c r="N626" s="19"/>
      <c r="O626" s="19"/>
      <c r="P626" s="19"/>
      <c r="Q626" s="40"/>
      <c r="R626" s="40"/>
      <c r="S626" s="57">
        <v>1</v>
      </c>
      <c r="T626" s="19">
        <f>M626+Q626</f>
        <v>732</v>
      </c>
      <c r="U626" s="58">
        <v>45047</v>
      </c>
      <c r="V626" s="59">
        <v>45139</v>
      </c>
      <c r="W626" s="60">
        <f>DATEDIF(U626,V626,"M")+1</f>
        <v>4</v>
      </c>
    </row>
    <row r="627" ht="18.75" customHeight="1" spans="1:23">
      <c r="A627" s="13">
        <v>622</v>
      </c>
      <c r="B627" s="15"/>
      <c r="C627" s="108" t="s">
        <v>1962</v>
      </c>
      <c r="D627" s="108" t="s">
        <v>31</v>
      </c>
      <c r="E627" s="27" t="s">
        <v>1963</v>
      </c>
      <c r="F627" s="16" t="s">
        <v>1964</v>
      </c>
      <c r="G627" s="28" t="s">
        <v>40</v>
      </c>
      <c r="H627" s="46">
        <v>4575</v>
      </c>
      <c r="I627" s="116"/>
      <c r="J627" s="19">
        <f>H627*0.16</f>
        <v>732</v>
      </c>
      <c r="K627" s="19"/>
      <c r="L627" s="19"/>
      <c r="M627" s="19">
        <f>J627+K627+L627</f>
        <v>732</v>
      </c>
      <c r="N627" s="19"/>
      <c r="O627" s="19"/>
      <c r="P627" s="19"/>
      <c r="Q627" s="40"/>
      <c r="R627" s="40"/>
      <c r="S627" s="57">
        <v>1</v>
      </c>
      <c r="T627" s="19">
        <f>M627+Q627</f>
        <v>732</v>
      </c>
      <c r="U627" s="58">
        <v>45047</v>
      </c>
      <c r="V627" s="59">
        <v>45139</v>
      </c>
      <c r="W627" s="60">
        <f>DATEDIF(U627,V627,"M")+1</f>
        <v>4</v>
      </c>
    </row>
    <row r="628" ht="18.75" customHeight="1" spans="1:23">
      <c r="A628" s="13">
        <v>623</v>
      </c>
      <c r="B628" s="15"/>
      <c r="C628" s="108" t="s">
        <v>1965</v>
      </c>
      <c r="D628" s="108" t="s">
        <v>31</v>
      </c>
      <c r="E628" s="27" t="s">
        <v>1966</v>
      </c>
      <c r="F628" s="16" t="s">
        <v>1967</v>
      </c>
      <c r="G628" s="28" t="s">
        <v>40</v>
      </c>
      <c r="H628" s="46">
        <v>4575</v>
      </c>
      <c r="I628" s="116"/>
      <c r="J628" s="19">
        <f>H628*0.16</f>
        <v>732</v>
      </c>
      <c r="K628" s="19"/>
      <c r="L628" s="19"/>
      <c r="M628" s="19">
        <f>J628+K628+L628</f>
        <v>732</v>
      </c>
      <c r="N628" s="19"/>
      <c r="O628" s="19"/>
      <c r="P628" s="19"/>
      <c r="Q628" s="40"/>
      <c r="R628" s="40"/>
      <c r="S628" s="57">
        <v>1</v>
      </c>
      <c r="T628" s="19">
        <f>M628+Q628</f>
        <v>732</v>
      </c>
      <c r="U628" s="58">
        <v>45047</v>
      </c>
      <c r="V628" s="59">
        <v>45139</v>
      </c>
      <c r="W628" s="60">
        <f>DATEDIF(U628,V628,"M")+1</f>
        <v>4</v>
      </c>
    </row>
    <row r="629" ht="18.75" customHeight="1" spans="1:23">
      <c r="A629" s="13">
        <v>624</v>
      </c>
      <c r="B629" s="31" t="s">
        <v>1968</v>
      </c>
      <c r="C629" s="31" t="s">
        <v>1969</v>
      </c>
      <c r="D629" s="31" t="s">
        <v>31</v>
      </c>
      <c r="E629" s="27" t="s">
        <v>1970</v>
      </c>
      <c r="F629" s="16" t="s">
        <v>1971</v>
      </c>
      <c r="G629" s="28" t="s">
        <v>40</v>
      </c>
      <c r="H629" s="46">
        <v>7089</v>
      </c>
      <c r="I629" s="46"/>
      <c r="J629" s="19">
        <f>H629*0.16</f>
        <v>1134.24</v>
      </c>
      <c r="K629" s="46"/>
      <c r="L629" s="46"/>
      <c r="M629" s="19">
        <f>J629+K629+L629</f>
        <v>1134.24</v>
      </c>
      <c r="N629" s="46"/>
      <c r="O629" s="46"/>
      <c r="P629" s="46"/>
      <c r="Q629" s="118"/>
      <c r="R629" s="119"/>
      <c r="S629" s="57">
        <v>1</v>
      </c>
      <c r="T629" s="19">
        <f>M629+Q629</f>
        <v>1134.24</v>
      </c>
      <c r="U629" s="58">
        <v>45078</v>
      </c>
      <c r="V629" s="59">
        <v>45139</v>
      </c>
      <c r="W629" s="60">
        <f>DATEDIF(U629,V629,"M")+1</f>
        <v>3</v>
      </c>
    </row>
    <row r="630" ht="18.75" customHeight="1" spans="1:23">
      <c r="A630" s="13">
        <v>625</v>
      </c>
      <c r="B630" s="31"/>
      <c r="C630" s="108" t="s">
        <v>1972</v>
      </c>
      <c r="D630" s="108" t="s">
        <v>37</v>
      </c>
      <c r="E630" s="27" t="s">
        <v>1973</v>
      </c>
      <c r="F630" s="16" t="s">
        <v>1974</v>
      </c>
      <c r="G630" s="28" t="s">
        <v>40</v>
      </c>
      <c r="H630" s="46">
        <v>7089</v>
      </c>
      <c r="I630" s="46"/>
      <c r="J630" s="19">
        <f>H630*0.16</f>
        <v>1134.24</v>
      </c>
      <c r="K630" s="46"/>
      <c r="L630" s="46"/>
      <c r="M630" s="19">
        <f>J630+K630+L630</f>
        <v>1134.24</v>
      </c>
      <c r="N630" s="46"/>
      <c r="O630" s="46"/>
      <c r="P630" s="46"/>
      <c r="Q630" s="118"/>
      <c r="R630" s="119"/>
      <c r="S630" s="57">
        <v>1</v>
      </c>
      <c r="T630" s="19">
        <f>M630+Q630</f>
        <v>1134.24</v>
      </c>
      <c r="U630" s="58">
        <v>45078</v>
      </c>
      <c r="V630" s="59">
        <v>45139</v>
      </c>
      <c r="W630" s="60">
        <f>DATEDIF(U630,V630,"M")+1</f>
        <v>3</v>
      </c>
    </row>
    <row r="631" ht="18.75" customHeight="1" spans="1:23">
      <c r="A631" s="13">
        <v>626</v>
      </c>
      <c r="B631" s="31"/>
      <c r="C631" s="108" t="s">
        <v>1975</v>
      </c>
      <c r="D631" s="108" t="s">
        <v>37</v>
      </c>
      <c r="E631" s="27" t="s">
        <v>1976</v>
      </c>
      <c r="F631" s="16" t="s">
        <v>1977</v>
      </c>
      <c r="G631" s="28" t="s">
        <v>40</v>
      </c>
      <c r="H631" s="46">
        <v>7089</v>
      </c>
      <c r="I631" s="46"/>
      <c r="J631" s="19">
        <f>H631*0.16</f>
        <v>1134.24</v>
      </c>
      <c r="K631" s="46"/>
      <c r="L631" s="46"/>
      <c r="M631" s="19">
        <f t="shared" ref="M631:M656" si="87">J631+K631+L631</f>
        <v>1134.24</v>
      </c>
      <c r="N631" s="46"/>
      <c r="O631" s="46"/>
      <c r="P631" s="46"/>
      <c r="Q631" s="118"/>
      <c r="R631" s="119"/>
      <c r="S631" s="57">
        <v>1</v>
      </c>
      <c r="T631" s="19">
        <f>M631+Q631</f>
        <v>1134.24</v>
      </c>
      <c r="U631" s="58">
        <v>45108</v>
      </c>
      <c r="V631" s="59">
        <v>45139</v>
      </c>
      <c r="W631" s="60">
        <f>DATEDIF(U631,V631,"M")+1</f>
        <v>2</v>
      </c>
    </row>
    <row r="632" ht="18.75" customHeight="1" spans="1:23">
      <c r="A632" s="13">
        <v>627</v>
      </c>
      <c r="B632" s="110" t="s">
        <v>1978</v>
      </c>
      <c r="C632" s="108" t="s">
        <v>1979</v>
      </c>
      <c r="D632" s="108" t="s">
        <v>37</v>
      </c>
      <c r="E632" s="27" t="s">
        <v>1980</v>
      </c>
      <c r="F632" s="16" t="s">
        <v>1981</v>
      </c>
      <c r="G632" s="28" t="s">
        <v>40</v>
      </c>
      <c r="H632" s="46">
        <v>4575</v>
      </c>
      <c r="I632" s="46"/>
      <c r="J632" s="19">
        <f>H632*0.16</f>
        <v>732</v>
      </c>
      <c r="K632" s="46"/>
      <c r="L632" s="46"/>
      <c r="M632" s="19">
        <f>J632+K632+L632</f>
        <v>732</v>
      </c>
      <c r="N632" s="46"/>
      <c r="O632" s="46"/>
      <c r="P632" s="46"/>
      <c r="Q632" s="118"/>
      <c r="R632" s="119"/>
      <c r="S632" s="57">
        <v>1</v>
      </c>
      <c r="T632" s="19">
        <f>M632+Q632</f>
        <v>732</v>
      </c>
      <c r="U632" s="58">
        <v>45108</v>
      </c>
      <c r="V632" s="59">
        <v>45139</v>
      </c>
      <c r="W632" s="60">
        <f>DATEDIF(U632,V632,"M")+1</f>
        <v>2</v>
      </c>
    </row>
    <row r="633" ht="18.75" customHeight="1" spans="1:23">
      <c r="A633" s="13">
        <v>628</v>
      </c>
      <c r="B633" s="111"/>
      <c r="C633" s="108" t="s">
        <v>1982</v>
      </c>
      <c r="D633" s="108" t="s">
        <v>31</v>
      </c>
      <c r="E633" s="27" t="s">
        <v>1983</v>
      </c>
      <c r="F633" s="16" t="s">
        <v>1984</v>
      </c>
      <c r="G633" s="28" t="s">
        <v>40</v>
      </c>
      <c r="H633" s="46">
        <v>4575</v>
      </c>
      <c r="I633" s="46"/>
      <c r="J633" s="19">
        <f>H633*0.16</f>
        <v>732</v>
      </c>
      <c r="K633" s="46"/>
      <c r="L633" s="46"/>
      <c r="M633" s="19">
        <f>J633+K633+L633</f>
        <v>732</v>
      </c>
      <c r="N633" s="46"/>
      <c r="O633" s="46"/>
      <c r="P633" s="46"/>
      <c r="Q633" s="118"/>
      <c r="R633" s="119"/>
      <c r="S633" s="57">
        <v>1</v>
      </c>
      <c r="T633" s="19">
        <f>M633+Q633</f>
        <v>732</v>
      </c>
      <c r="U633" s="58">
        <v>45108</v>
      </c>
      <c r="V633" s="59">
        <v>45139</v>
      </c>
      <c r="W633" s="60">
        <f>DATEDIF(U633,V633,"M")+1</f>
        <v>2</v>
      </c>
    </row>
    <row r="634" ht="18.75" customHeight="1" spans="1:23">
      <c r="A634" s="13">
        <v>629</v>
      </c>
      <c r="B634" s="111"/>
      <c r="C634" s="108" t="s">
        <v>1985</v>
      </c>
      <c r="D634" s="108" t="s">
        <v>37</v>
      </c>
      <c r="E634" s="27" t="s">
        <v>1986</v>
      </c>
      <c r="F634" s="16" t="s">
        <v>1987</v>
      </c>
      <c r="G634" s="28" t="s">
        <v>40</v>
      </c>
      <c r="H634" s="46">
        <v>4575</v>
      </c>
      <c r="I634" s="46"/>
      <c r="J634" s="19">
        <f>H634*0.16</f>
        <v>732</v>
      </c>
      <c r="K634" s="46"/>
      <c r="L634" s="46"/>
      <c r="M634" s="19">
        <f>J634+K634+L634</f>
        <v>732</v>
      </c>
      <c r="N634" s="46"/>
      <c r="O634" s="46"/>
      <c r="P634" s="46"/>
      <c r="Q634" s="118"/>
      <c r="R634" s="119"/>
      <c r="S634" s="57">
        <v>1</v>
      </c>
      <c r="T634" s="19">
        <f>M634+Q634</f>
        <v>732</v>
      </c>
      <c r="U634" s="58">
        <v>45108</v>
      </c>
      <c r="V634" s="59">
        <v>45139</v>
      </c>
      <c r="W634" s="60">
        <f>DATEDIF(U634,V634,"M")+1</f>
        <v>2</v>
      </c>
    </row>
    <row r="635" ht="18.75" customHeight="1" spans="1:23">
      <c r="A635" s="13">
        <v>630</v>
      </c>
      <c r="B635" s="111"/>
      <c r="C635" s="108" t="s">
        <v>1988</v>
      </c>
      <c r="D635" s="108" t="s">
        <v>37</v>
      </c>
      <c r="E635" s="27" t="s">
        <v>1989</v>
      </c>
      <c r="F635" s="16" t="s">
        <v>1990</v>
      </c>
      <c r="G635" s="28" t="s">
        <v>40</v>
      </c>
      <c r="H635" s="46">
        <v>4575</v>
      </c>
      <c r="I635" s="46"/>
      <c r="J635" s="19">
        <f>H635*0.16</f>
        <v>732</v>
      </c>
      <c r="K635" s="46"/>
      <c r="L635" s="46"/>
      <c r="M635" s="19">
        <f>J635+K635+L635</f>
        <v>732</v>
      </c>
      <c r="N635" s="46"/>
      <c r="O635" s="46"/>
      <c r="P635" s="46"/>
      <c r="Q635" s="118"/>
      <c r="R635" s="119"/>
      <c r="S635" s="57">
        <v>1</v>
      </c>
      <c r="T635" s="19">
        <f>M635+Q635</f>
        <v>732</v>
      </c>
      <c r="U635" s="58">
        <v>45108</v>
      </c>
      <c r="V635" s="59">
        <v>45139</v>
      </c>
      <c r="W635" s="60">
        <f>DATEDIF(U635,V635,"M")+1</f>
        <v>2</v>
      </c>
    </row>
    <row r="636" ht="18.75" customHeight="1" spans="1:23">
      <c r="A636" s="13">
        <v>631</v>
      </c>
      <c r="B636" s="111"/>
      <c r="C636" s="108" t="s">
        <v>1991</v>
      </c>
      <c r="D636" s="108" t="s">
        <v>31</v>
      </c>
      <c r="E636" s="27" t="s">
        <v>1992</v>
      </c>
      <c r="F636" s="16" t="s">
        <v>1993</v>
      </c>
      <c r="G636" s="28" t="s">
        <v>40</v>
      </c>
      <c r="H636" s="46">
        <v>4575</v>
      </c>
      <c r="I636" s="46"/>
      <c r="J636" s="19">
        <f>H636*0.16</f>
        <v>732</v>
      </c>
      <c r="K636" s="46"/>
      <c r="L636" s="46"/>
      <c r="M636" s="19">
        <f>J636+K636+L636</f>
        <v>732</v>
      </c>
      <c r="N636" s="46"/>
      <c r="O636" s="46"/>
      <c r="P636" s="46"/>
      <c r="Q636" s="118"/>
      <c r="R636" s="119"/>
      <c r="S636" s="57">
        <v>1</v>
      </c>
      <c r="T636" s="19">
        <f>M636+Q636</f>
        <v>732</v>
      </c>
      <c r="U636" s="58">
        <v>45108</v>
      </c>
      <c r="V636" s="59">
        <v>45139</v>
      </c>
      <c r="W636" s="60">
        <f>DATEDIF(U636,V636,"M")+1</f>
        <v>2</v>
      </c>
    </row>
    <row r="637" ht="18.75" customHeight="1" spans="1:23">
      <c r="A637" s="13">
        <v>632</v>
      </c>
      <c r="B637" s="111"/>
      <c r="C637" s="108" t="s">
        <v>1994</v>
      </c>
      <c r="D637" s="108" t="s">
        <v>37</v>
      </c>
      <c r="E637" s="27" t="s">
        <v>1995</v>
      </c>
      <c r="F637" s="16" t="s">
        <v>1996</v>
      </c>
      <c r="G637" s="28" t="s">
        <v>40</v>
      </c>
      <c r="H637" s="46">
        <v>4575</v>
      </c>
      <c r="I637" s="46"/>
      <c r="J637" s="19">
        <f>H637*0.16</f>
        <v>732</v>
      </c>
      <c r="K637" s="46"/>
      <c r="L637" s="46"/>
      <c r="M637" s="19">
        <f>J637+K637+L637</f>
        <v>732</v>
      </c>
      <c r="N637" s="46"/>
      <c r="O637" s="46"/>
      <c r="P637" s="46"/>
      <c r="Q637" s="118"/>
      <c r="R637" s="119"/>
      <c r="S637" s="57">
        <v>1</v>
      </c>
      <c r="T637" s="19">
        <f>M637+Q637</f>
        <v>732</v>
      </c>
      <c r="U637" s="58">
        <v>45108</v>
      </c>
      <c r="V637" s="59">
        <v>45139</v>
      </c>
      <c r="W637" s="60">
        <f>DATEDIF(U637,V637,"M")+1</f>
        <v>2</v>
      </c>
    </row>
    <row r="638" ht="18.75" customHeight="1" spans="1:23">
      <c r="A638" s="13">
        <v>633</v>
      </c>
      <c r="B638" s="111"/>
      <c r="C638" s="108" t="s">
        <v>1997</v>
      </c>
      <c r="D638" s="108" t="s">
        <v>37</v>
      </c>
      <c r="E638" s="27" t="s">
        <v>1998</v>
      </c>
      <c r="F638" s="16" t="s">
        <v>1999</v>
      </c>
      <c r="G638" s="28" t="s">
        <v>40</v>
      </c>
      <c r="H638" s="46">
        <v>4575</v>
      </c>
      <c r="I638" s="46"/>
      <c r="J638" s="19">
        <f>H638*0.16</f>
        <v>732</v>
      </c>
      <c r="K638" s="46"/>
      <c r="L638" s="46"/>
      <c r="M638" s="19">
        <f>J638+K638+L638</f>
        <v>732</v>
      </c>
      <c r="N638" s="46"/>
      <c r="O638" s="46"/>
      <c r="P638" s="46"/>
      <c r="Q638" s="118"/>
      <c r="R638" s="119"/>
      <c r="S638" s="57">
        <v>1</v>
      </c>
      <c r="T638" s="19">
        <f>M638+Q638</f>
        <v>732</v>
      </c>
      <c r="U638" s="58">
        <v>45108</v>
      </c>
      <c r="V638" s="59">
        <v>45139</v>
      </c>
      <c r="W638" s="60">
        <f>DATEDIF(U638,V638,"M")+1</f>
        <v>2</v>
      </c>
    </row>
    <row r="639" ht="18.75" customHeight="1" spans="1:23">
      <c r="A639" s="13">
        <v>634</v>
      </c>
      <c r="B639" s="111"/>
      <c r="C639" s="108" t="s">
        <v>2000</v>
      </c>
      <c r="D639" s="108" t="s">
        <v>37</v>
      </c>
      <c r="E639" s="27" t="s">
        <v>2001</v>
      </c>
      <c r="F639" s="16" t="s">
        <v>2002</v>
      </c>
      <c r="G639" s="28" t="s">
        <v>40</v>
      </c>
      <c r="H639" s="46">
        <v>4575</v>
      </c>
      <c r="I639" s="19"/>
      <c r="J639" s="19">
        <f>H639*0.16</f>
        <v>732</v>
      </c>
      <c r="K639" s="46"/>
      <c r="L639" s="46"/>
      <c r="M639" s="19">
        <f>J639+K639+L639</f>
        <v>732</v>
      </c>
      <c r="N639" s="46"/>
      <c r="O639" s="46"/>
      <c r="P639" s="46"/>
      <c r="Q639" s="118"/>
      <c r="R639" s="119"/>
      <c r="S639" s="57">
        <v>1</v>
      </c>
      <c r="T639" s="19">
        <f>M639+Q639</f>
        <v>732</v>
      </c>
      <c r="U639" s="58">
        <v>45139</v>
      </c>
      <c r="V639" s="59">
        <v>45139</v>
      </c>
      <c r="W639" s="60">
        <f>DATEDIF(U639,V639,"M")+1</f>
        <v>1</v>
      </c>
    </row>
    <row r="640" ht="18.75" customHeight="1" spans="1:23">
      <c r="A640" s="13">
        <v>635</v>
      </c>
      <c r="B640" s="111"/>
      <c r="C640" s="108" t="s">
        <v>2003</v>
      </c>
      <c r="D640" s="108" t="s">
        <v>37</v>
      </c>
      <c r="E640" s="27" t="s">
        <v>2004</v>
      </c>
      <c r="F640" s="16" t="s">
        <v>2005</v>
      </c>
      <c r="G640" s="28" t="s">
        <v>34</v>
      </c>
      <c r="H640" s="46">
        <v>4575</v>
      </c>
      <c r="I640" s="19">
        <v>7089</v>
      </c>
      <c r="J640" s="19">
        <f>H640*0.16</f>
        <v>732</v>
      </c>
      <c r="K640" s="17">
        <f t="shared" ref="K640:K644" si="88">I640*0.09</f>
        <v>638.01</v>
      </c>
      <c r="L640" s="17">
        <f t="shared" ref="L640:L644" si="89">ROUND(H640*0.005,2)</f>
        <v>22.88</v>
      </c>
      <c r="M640" s="19">
        <f>J640+K640+L640</f>
        <v>1392.89</v>
      </c>
      <c r="N640" s="17">
        <f t="shared" ref="N640:N644" si="90">H640*0.08</f>
        <v>366</v>
      </c>
      <c r="O640" s="17">
        <f t="shared" ref="O640:O644" si="91">I640*0.02</f>
        <v>141.78</v>
      </c>
      <c r="P640" s="17">
        <f t="shared" ref="P640:P644" si="92">L640</f>
        <v>22.88</v>
      </c>
      <c r="Q640" s="40">
        <f t="shared" ref="Q640:Q644" si="93">N640+O640+P640</f>
        <v>530.66</v>
      </c>
      <c r="R640" s="40"/>
      <c r="S640" s="57">
        <v>1</v>
      </c>
      <c r="T640" s="19">
        <f>M640+Q640</f>
        <v>1923.55</v>
      </c>
      <c r="U640" s="58">
        <v>45108</v>
      </c>
      <c r="V640" s="59">
        <v>45139</v>
      </c>
      <c r="W640" s="60">
        <f>DATEDIF(U640,V640,"M")+1</f>
        <v>2</v>
      </c>
    </row>
    <row r="641" ht="18.75" customHeight="1" spans="1:23">
      <c r="A641" s="13">
        <v>636</v>
      </c>
      <c r="B641" s="31" t="s">
        <v>2006</v>
      </c>
      <c r="C641" s="108" t="s">
        <v>2007</v>
      </c>
      <c r="D641" s="108" t="s">
        <v>37</v>
      </c>
      <c r="E641" s="27" t="s">
        <v>2008</v>
      </c>
      <c r="F641" s="16" t="s">
        <v>2009</v>
      </c>
      <c r="G641" s="28" t="s">
        <v>40</v>
      </c>
      <c r="H641" s="46">
        <v>4575</v>
      </c>
      <c r="I641" s="46"/>
      <c r="J641" s="19">
        <f>H641*0.16</f>
        <v>732</v>
      </c>
      <c r="K641" s="46"/>
      <c r="L641" s="46"/>
      <c r="M641" s="19">
        <f>J641+K641+L641</f>
        <v>732</v>
      </c>
      <c r="N641" s="46"/>
      <c r="O641" s="46"/>
      <c r="P641" s="46"/>
      <c r="Q641" s="118"/>
      <c r="R641" s="119"/>
      <c r="S641" s="57">
        <v>1</v>
      </c>
      <c r="T641" s="19">
        <f>M641+Q641</f>
        <v>732</v>
      </c>
      <c r="U641" s="58">
        <v>45108</v>
      </c>
      <c r="V641" s="59">
        <v>45139</v>
      </c>
      <c r="W641" s="60">
        <f>DATEDIF(U641,V641,"M")+1</f>
        <v>2</v>
      </c>
    </row>
    <row r="642" ht="18.75" customHeight="1" spans="1:23">
      <c r="A642" s="13">
        <v>637</v>
      </c>
      <c r="B642" s="105"/>
      <c r="C642" s="108" t="s">
        <v>2010</v>
      </c>
      <c r="D642" s="108" t="s">
        <v>31</v>
      </c>
      <c r="E642" s="27" t="s">
        <v>2011</v>
      </c>
      <c r="F642" s="16" t="s">
        <v>2012</v>
      </c>
      <c r="G642" s="28" t="s">
        <v>40</v>
      </c>
      <c r="H642" s="46">
        <v>4575</v>
      </c>
      <c r="I642" s="46"/>
      <c r="J642" s="19">
        <f>H642*0.16</f>
        <v>732</v>
      </c>
      <c r="K642" s="46"/>
      <c r="L642" s="46"/>
      <c r="M642" s="19">
        <f>J642+K642+L642</f>
        <v>732</v>
      </c>
      <c r="N642" s="46"/>
      <c r="O642" s="46"/>
      <c r="P642" s="46"/>
      <c r="Q642" s="118"/>
      <c r="R642" s="119"/>
      <c r="S642" s="57">
        <v>1</v>
      </c>
      <c r="T642" s="19">
        <f>M642+Q642</f>
        <v>732</v>
      </c>
      <c r="U642" s="58">
        <v>45139</v>
      </c>
      <c r="V642" s="59">
        <v>45139</v>
      </c>
      <c r="W642" s="60">
        <f>DATEDIF(U642,V642,"M")+1</f>
        <v>1</v>
      </c>
    </row>
    <row r="643" ht="18.75" customHeight="1" spans="1:23">
      <c r="A643" s="13">
        <v>638</v>
      </c>
      <c r="B643" s="31" t="s">
        <v>2013</v>
      </c>
      <c r="C643" s="108" t="s">
        <v>2014</v>
      </c>
      <c r="D643" s="108" t="s">
        <v>37</v>
      </c>
      <c r="E643" s="27" t="s">
        <v>2015</v>
      </c>
      <c r="F643" s="16" t="s">
        <v>2016</v>
      </c>
      <c r="G643" s="28" t="s">
        <v>34</v>
      </c>
      <c r="H643" s="46">
        <v>4575</v>
      </c>
      <c r="I643" s="19">
        <v>7089</v>
      </c>
      <c r="J643" s="19">
        <f>H643*0.16</f>
        <v>732</v>
      </c>
      <c r="K643" s="17">
        <f>I643*0.09</f>
        <v>638.01</v>
      </c>
      <c r="L643" s="17">
        <f>ROUND(H643*0.005,2)</f>
        <v>22.88</v>
      </c>
      <c r="M643" s="19">
        <f>J643+K643+L643</f>
        <v>1392.89</v>
      </c>
      <c r="N643" s="17">
        <f>H643*0.08</f>
        <v>366</v>
      </c>
      <c r="O643" s="17">
        <f>I643*0.02</f>
        <v>141.78</v>
      </c>
      <c r="P643" s="17">
        <f>L643</f>
        <v>22.88</v>
      </c>
      <c r="Q643" s="40">
        <f>N643+O643+P643</f>
        <v>530.66</v>
      </c>
      <c r="R643" s="40"/>
      <c r="S643" s="57">
        <v>1</v>
      </c>
      <c r="T643" s="19">
        <f>M643+Q643</f>
        <v>1923.55</v>
      </c>
      <c r="U643" s="58">
        <v>45139</v>
      </c>
      <c r="V643" s="59">
        <v>45139</v>
      </c>
      <c r="W643" s="60">
        <f>DATEDIF(U643,V643,"M")+1</f>
        <v>1</v>
      </c>
    </row>
    <row r="644" ht="18.75" customHeight="1" spans="1:23">
      <c r="A644" s="13">
        <v>639</v>
      </c>
      <c r="B644" s="105"/>
      <c r="C644" s="108" t="s">
        <v>2017</v>
      </c>
      <c r="D644" s="108" t="s">
        <v>37</v>
      </c>
      <c r="E644" s="27" t="s">
        <v>2018</v>
      </c>
      <c r="F644" s="16" t="s">
        <v>2019</v>
      </c>
      <c r="G644" s="28" t="s">
        <v>34</v>
      </c>
      <c r="H644" s="46">
        <v>4575</v>
      </c>
      <c r="I644" s="19">
        <v>7089</v>
      </c>
      <c r="J644" s="19">
        <f>H644*0.16</f>
        <v>732</v>
      </c>
      <c r="K644" s="17">
        <f>I644*0.09</f>
        <v>638.01</v>
      </c>
      <c r="L644" s="17">
        <f>ROUND(H644*0.005,2)</f>
        <v>22.88</v>
      </c>
      <c r="M644" s="19">
        <f>J644+K644+L644</f>
        <v>1392.89</v>
      </c>
      <c r="N644" s="17">
        <f>H644*0.08</f>
        <v>366</v>
      </c>
      <c r="O644" s="17">
        <f>I644*0.02</f>
        <v>141.78</v>
      </c>
      <c r="P644" s="17">
        <f>L644</f>
        <v>22.88</v>
      </c>
      <c r="Q644" s="40">
        <f>N644+O644+P644</f>
        <v>530.66</v>
      </c>
      <c r="R644" s="40"/>
      <c r="S644" s="57">
        <v>1</v>
      </c>
      <c r="T644" s="19">
        <f>M644+Q644</f>
        <v>1923.55</v>
      </c>
      <c r="U644" s="58">
        <v>45139</v>
      </c>
      <c r="V644" s="59">
        <v>45139</v>
      </c>
      <c r="W644" s="60">
        <f>DATEDIF(U644,V644,"M")+1</f>
        <v>1</v>
      </c>
    </row>
    <row r="645" ht="18.75" customHeight="1" spans="1:23">
      <c r="A645" s="13">
        <v>640</v>
      </c>
      <c r="B645" s="31" t="s">
        <v>2020</v>
      </c>
      <c r="C645" s="108" t="s">
        <v>1461</v>
      </c>
      <c r="D645" s="108" t="s">
        <v>37</v>
      </c>
      <c r="E645" s="27" t="s">
        <v>2021</v>
      </c>
      <c r="F645" s="16" t="s">
        <v>2022</v>
      </c>
      <c r="G645" s="28" t="s">
        <v>40</v>
      </c>
      <c r="H645" s="46">
        <v>4575</v>
      </c>
      <c r="I645" s="46"/>
      <c r="J645" s="19">
        <f>H645*0.16</f>
        <v>732</v>
      </c>
      <c r="K645" s="46"/>
      <c r="L645" s="46"/>
      <c r="M645" s="19">
        <f>J645+K645+L645</f>
        <v>732</v>
      </c>
      <c r="N645" s="46"/>
      <c r="O645" s="46"/>
      <c r="P645" s="46"/>
      <c r="Q645" s="118"/>
      <c r="R645" s="119"/>
      <c r="S645" s="57">
        <v>1</v>
      </c>
      <c r="T645" s="19">
        <f>M645+Q645</f>
        <v>732</v>
      </c>
      <c r="U645" s="58">
        <v>45139</v>
      </c>
      <c r="V645" s="59">
        <v>45139</v>
      </c>
      <c r="W645" s="60">
        <f>DATEDIF(U645,V645,"M")+1</f>
        <v>1</v>
      </c>
    </row>
    <row r="646" ht="18.75" customHeight="1" spans="1:23">
      <c r="A646" s="13">
        <v>641</v>
      </c>
      <c r="B646" s="105"/>
      <c r="C646" s="108" t="s">
        <v>2023</v>
      </c>
      <c r="D646" s="108" t="s">
        <v>31</v>
      </c>
      <c r="E646" s="27" t="s">
        <v>2024</v>
      </c>
      <c r="F646" s="16" t="s">
        <v>2025</v>
      </c>
      <c r="G646" s="28" t="s">
        <v>40</v>
      </c>
      <c r="H646" s="46">
        <v>4575</v>
      </c>
      <c r="I646" s="46"/>
      <c r="J646" s="19">
        <f t="shared" ref="J646:J656" si="94">H646*0.16</f>
        <v>732</v>
      </c>
      <c r="K646" s="46"/>
      <c r="L646" s="46"/>
      <c r="M646" s="19">
        <f>J646+K646+L646</f>
        <v>732</v>
      </c>
      <c r="N646" s="46"/>
      <c r="O646" s="46"/>
      <c r="P646" s="46"/>
      <c r="Q646" s="118"/>
      <c r="R646" s="119"/>
      <c r="S646" s="57">
        <v>1</v>
      </c>
      <c r="T646" s="19">
        <f t="shared" ref="T646:T656" si="95">M646+Q646</f>
        <v>732</v>
      </c>
      <c r="U646" s="58">
        <v>45139</v>
      </c>
      <c r="V646" s="59">
        <v>45139</v>
      </c>
      <c r="W646" s="60">
        <f>DATEDIF(U646,V646,"M")+1</f>
        <v>1</v>
      </c>
    </row>
    <row r="647" ht="18.75" customHeight="1" spans="1:23">
      <c r="A647" s="13">
        <v>642</v>
      </c>
      <c r="B647" s="31" t="s">
        <v>2026</v>
      </c>
      <c r="C647" s="108" t="s">
        <v>2027</v>
      </c>
      <c r="D647" s="108" t="s">
        <v>31</v>
      </c>
      <c r="E647" s="27" t="s">
        <v>2028</v>
      </c>
      <c r="F647" s="16" t="s">
        <v>2029</v>
      </c>
      <c r="G647" s="28" t="s">
        <v>40</v>
      </c>
      <c r="H647" s="46">
        <v>4575</v>
      </c>
      <c r="I647" s="46"/>
      <c r="J647" s="19">
        <f>H647*0.16</f>
        <v>732</v>
      </c>
      <c r="K647" s="46"/>
      <c r="L647" s="46"/>
      <c r="M647" s="19">
        <f>J647+K647+L647</f>
        <v>732</v>
      </c>
      <c r="N647" s="46"/>
      <c r="O647" s="46"/>
      <c r="P647" s="46"/>
      <c r="Q647" s="118"/>
      <c r="R647" s="119"/>
      <c r="S647" s="57">
        <v>1</v>
      </c>
      <c r="T647" s="19">
        <f>M647+Q647</f>
        <v>732</v>
      </c>
      <c r="U647" s="58">
        <v>45139</v>
      </c>
      <c r="V647" s="59">
        <v>45139</v>
      </c>
      <c r="W647" s="60">
        <f>DATEDIF(U647,V647,"M")+1</f>
        <v>1</v>
      </c>
    </row>
    <row r="648" ht="18.75" customHeight="1" spans="1:23">
      <c r="A648" s="13">
        <v>643</v>
      </c>
      <c r="B648" s="31"/>
      <c r="C648" s="108" t="s">
        <v>2030</v>
      </c>
      <c r="D648" s="108" t="s">
        <v>31</v>
      </c>
      <c r="E648" s="27" t="s">
        <v>2031</v>
      </c>
      <c r="F648" s="16" t="s">
        <v>2032</v>
      </c>
      <c r="G648" s="28" t="s">
        <v>40</v>
      </c>
      <c r="H648" s="46">
        <v>4575</v>
      </c>
      <c r="I648" s="46"/>
      <c r="J648" s="19">
        <f>H648*0.16</f>
        <v>732</v>
      </c>
      <c r="K648" s="46"/>
      <c r="L648" s="46"/>
      <c r="M648" s="19">
        <f>J648+K648+L648</f>
        <v>732</v>
      </c>
      <c r="N648" s="46"/>
      <c r="O648" s="46"/>
      <c r="P648" s="46"/>
      <c r="Q648" s="118"/>
      <c r="R648" s="119"/>
      <c r="S648" s="57">
        <v>1</v>
      </c>
      <c r="T648" s="19">
        <f>M648+Q648</f>
        <v>732</v>
      </c>
      <c r="U648" s="58">
        <v>45139</v>
      </c>
      <c r="V648" s="59">
        <v>45139</v>
      </c>
      <c r="W648" s="60">
        <f>DATEDIF(U648,V648,"M")+1</f>
        <v>1</v>
      </c>
    </row>
    <row r="649" ht="18.75" customHeight="1" spans="1:23">
      <c r="A649" s="13">
        <v>644</v>
      </c>
      <c r="B649" s="31"/>
      <c r="C649" s="108" t="s">
        <v>2033</v>
      </c>
      <c r="D649" s="108" t="s">
        <v>31</v>
      </c>
      <c r="E649" s="27" t="s">
        <v>2034</v>
      </c>
      <c r="F649" s="16" t="s">
        <v>2035</v>
      </c>
      <c r="G649" s="28" t="s">
        <v>40</v>
      </c>
      <c r="H649" s="46">
        <v>4575</v>
      </c>
      <c r="I649" s="46"/>
      <c r="J649" s="19">
        <f>H649*0.16</f>
        <v>732</v>
      </c>
      <c r="K649" s="46"/>
      <c r="L649" s="46"/>
      <c r="M649" s="19">
        <f>J649+K649+L649</f>
        <v>732</v>
      </c>
      <c r="N649" s="46"/>
      <c r="O649" s="46"/>
      <c r="P649" s="46"/>
      <c r="Q649" s="118"/>
      <c r="R649" s="119"/>
      <c r="S649" s="57">
        <v>1</v>
      </c>
      <c r="T649" s="19">
        <f>M649+Q649</f>
        <v>732</v>
      </c>
      <c r="U649" s="58">
        <v>45139</v>
      </c>
      <c r="V649" s="59">
        <v>45139</v>
      </c>
      <c r="W649" s="60">
        <f>DATEDIF(U649,V649,"M")+1</f>
        <v>1</v>
      </c>
    </row>
    <row r="650" ht="18.75" customHeight="1" spans="1:23">
      <c r="A650" s="13">
        <v>645</v>
      </c>
      <c r="B650" s="105"/>
      <c r="C650" s="108" t="s">
        <v>2036</v>
      </c>
      <c r="D650" s="108" t="s">
        <v>31</v>
      </c>
      <c r="E650" s="27" t="s">
        <v>2037</v>
      </c>
      <c r="F650" s="16" t="s">
        <v>2038</v>
      </c>
      <c r="G650" s="28" t="s">
        <v>40</v>
      </c>
      <c r="H650" s="46">
        <v>4575</v>
      </c>
      <c r="I650" s="46"/>
      <c r="J650" s="19">
        <f>H650*0.16</f>
        <v>732</v>
      </c>
      <c r="K650" s="46"/>
      <c r="L650" s="46"/>
      <c r="M650" s="19">
        <f>J650+K650+L650</f>
        <v>732</v>
      </c>
      <c r="N650" s="46"/>
      <c r="O650" s="46"/>
      <c r="P650" s="46"/>
      <c r="Q650" s="118"/>
      <c r="R650" s="119"/>
      <c r="S650" s="57">
        <v>1</v>
      </c>
      <c r="T650" s="19">
        <f>M650+Q650</f>
        <v>732</v>
      </c>
      <c r="U650" s="58">
        <v>45139</v>
      </c>
      <c r="V650" s="59">
        <v>45139</v>
      </c>
      <c r="W650" s="60">
        <f>DATEDIF(U650,V650,"M")+1</f>
        <v>1</v>
      </c>
    </row>
    <row r="651" ht="18.75" customHeight="1" spans="1:23">
      <c r="A651" s="13">
        <v>646</v>
      </c>
      <c r="B651" s="105" t="s">
        <v>2039</v>
      </c>
      <c r="C651" s="108" t="s">
        <v>2040</v>
      </c>
      <c r="D651" s="108" t="s">
        <v>37</v>
      </c>
      <c r="E651" s="27" t="s">
        <v>2041</v>
      </c>
      <c r="F651" s="16" t="s">
        <v>2042</v>
      </c>
      <c r="G651" s="28" t="s">
        <v>34</v>
      </c>
      <c r="H651" s="46">
        <v>4575</v>
      </c>
      <c r="I651" s="46">
        <v>7089</v>
      </c>
      <c r="J651" s="19">
        <f>H651*0.16</f>
        <v>732</v>
      </c>
      <c r="K651" s="17">
        <f>I651*0.09</f>
        <v>638.01</v>
      </c>
      <c r="L651" s="17">
        <f>ROUND(H651*0.005,2)</f>
        <v>22.88</v>
      </c>
      <c r="M651" s="19">
        <f>J651+K651+L651</f>
        <v>1392.89</v>
      </c>
      <c r="N651" s="17">
        <f>H651*0.08</f>
        <v>366</v>
      </c>
      <c r="O651" s="17">
        <f>I651*0.02</f>
        <v>141.78</v>
      </c>
      <c r="P651" s="17">
        <f>L651</f>
        <v>22.88</v>
      </c>
      <c r="Q651" s="40">
        <f>N651+O651+P651</f>
        <v>530.66</v>
      </c>
      <c r="R651" s="40"/>
      <c r="S651" s="57">
        <v>1</v>
      </c>
      <c r="T651" s="19">
        <f>M651+Q651</f>
        <v>1923.55</v>
      </c>
      <c r="U651" s="58">
        <v>45139</v>
      </c>
      <c r="V651" s="59">
        <v>45139</v>
      </c>
      <c r="W651" s="60">
        <f>DATEDIF(U651,V651,"M")+1</f>
        <v>1</v>
      </c>
    </row>
    <row r="652" ht="18.75" customHeight="1" spans="1:23">
      <c r="A652" s="120">
        <v>647</v>
      </c>
      <c r="B652" s="31" t="s">
        <v>2043</v>
      </c>
      <c r="C652" s="121" t="s">
        <v>2044</v>
      </c>
      <c r="D652" s="121" t="s">
        <v>31</v>
      </c>
      <c r="E652" s="94" t="s">
        <v>2045</v>
      </c>
      <c r="F652" s="122" t="s">
        <v>2046</v>
      </c>
      <c r="G652" s="96" t="s">
        <v>40</v>
      </c>
      <c r="H652" s="97">
        <v>4575</v>
      </c>
      <c r="I652" s="97"/>
      <c r="J652" s="100">
        <f>H652*0.16</f>
        <v>732</v>
      </c>
      <c r="K652" s="97"/>
      <c r="L652" s="97"/>
      <c r="M652" s="100">
        <f>J652+K652+L652</f>
        <v>732</v>
      </c>
      <c r="N652" s="97"/>
      <c r="O652" s="97"/>
      <c r="P652" s="97"/>
      <c r="Q652" s="124"/>
      <c r="R652" s="125"/>
      <c r="S652" s="104">
        <v>1</v>
      </c>
      <c r="T652" s="100">
        <f>M652+Q652</f>
        <v>732</v>
      </c>
      <c r="U652" s="126">
        <v>45139</v>
      </c>
      <c r="V652" s="127">
        <v>45139</v>
      </c>
      <c r="W652" s="128">
        <f>DATEDIF(U652,V652,"M")+1</f>
        <v>1</v>
      </c>
    </row>
    <row r="653" ht="18.75" customHeight="1" spans="1:23">
      <c r="A653" s="123">
        <v>648</v>
      </c>
      <c r="B653" s="15" t="s">
        <v>2047</v>
      </c>
      <c r="C653" s="15" t="s">
        <v>2048</v>
      </c>
      <c r="D653" s="15" t="s">
        <v>31</v>
      </c>
      <c r="E653" s="27" t="s">
        <v>2049</v>
      </c>
      <c r="F653" s="16" t="s">
        <v>2050</v>
      </c>
      <c r="G653" s="28" t="s">
        <v>40</v>
      </c>
      <c r="H653" s="46">
        <v>7089</v>
      </c>
      <c r="I653" s="46"/>
      <c r="J653" s="19">
        <f>H653*0.16</f>
        <v>1134.24</v>
      </c>
      <c r="K653" s="46"/>
      <c r="L653" s="46"/>
      <c r="M653" s="19">
        <f>J653+K653+L653</f>
        <v>1134.24</v>
      </c>
      <c r="N653" s="46"/>
      <c r="O653" s="46"/>
      <c r="P653" s="46"/>
      <c r="Q653" s="46"/>
      <c r="R653" s="46"/>
      <c r="S653" s="57">
        <v>1</v>
      </c>
      <c r="T653" s="19">
        <f>M653+Q653</f>
        <v>1134.24</v>
      </c>
      <c r="U653" s="58">
        <v>45139</v>
      </c>
      <c r="V653" s="59">
        <v>45139</v>
      </c>
      <c r="W653" s="60">
        <f>DATEDIF(U653,V653,"M")+1</f>
        <v>1</v>
      </c>
    </row>
    <row r="654" ht="18.75" customHeight="1" spans="1:23">
      <c r="A654" s="123">
        <v>649</v>
      </c>
      <c r="B654" s="15"/>
      <c r="C654" s="15" t="s">
        <v>2051</v>
      </c>
      <c r="D654" s="15" t="s">
        <v>37</v>
      </c>
      <c r="E654" s="27" t="s">
        <v>2052</v>
      </c>
      <c r="F654" s="16" t="s">
        <v>2053</v>
      </c>
      <c r="G654" s="28" t="s">
        <v>40</v>
      </c>
      <c r="H654" s="46">
        <v>7089</v>
      </c>
      <c r="I654" s="46"/>
      <c r="J654" s="19">
        <f>H654*0.16</f>
        <v>1134.24</v>
      </c>
      <c r="K654" s="46"/>
      <c r="L654" s="46"/>
      <c r="M654" s="19">
        <f>J654+K654+L654</f>
        <v>1134.24</v>
      </c>
      <c r="N654" s="46"/>
      <c r="O654" s="46"/>
      <c r="P654" s="46"/>
      <c r="Q654" s="46"/>
      <c r="R654" s="46"/>
      <c r="S654" s="57">
        <v>1</v>
      </c>
      <c r="T654" s="19">
        <f>M654+Q654</f>
        <v>1134.24</v>
      </c>
      <c r="U654" s="58">
        <v>45139</v>
      </c>
      <c r="V654" s="59">
        <v>45139</v>
      </c>
      <c r="W654" s="60">
        <f>DATEDIF(U654,V654,"M")+1</f>
        <v>1</v>
      </c>
    </row>
    <row r="655" ht="18.75" customHeight="1" spans="1:23">
      <c r="A655" s="123">
        <v>650</v>
      </c>
      <c r="B655" s="15"/>
      <c r="C655" s="15" t="s">
        <v>2054</v>
      </c>
      <c r="D655" s="15" t="s">
        <v>37</v>
      </c>
      <c r="E655" s="27" t="s">
        <v>2055</v>
      </c>
      <c r="F655" s="16" t="s">
        <v>2056</v>
      </c>
      <c r="G655" s="28" t="s">
        <v>40</v>
      </c>
      <c r="H655" s="46">
        <v>4575</v>
      </c>
      <c r="I655" s="46"/>
      <c r="J655" s="19">
        <f>H655*0.16</f>
        <v>732</v>
      </c>
      <c r="K655" s="46"/>
      <c r="L655" s="46"/>
      <c r="M655" s="19">
        <f>J655+K655+L655</f>
        <v>732</v>
      </c>
      <c r="N655" s="46"/>
      <c r="O655" s="46"/>
      <c r="P655" s="46"/>
      <c r="Q655" s="46"/>
      <c r="R655" s="46"/>
      <c r="S655" s="57">
        <v>1</v>
      </c>
      <c r="T655" s="19">
        <f>M655+Q655</f>
        <v>732</v>
      </c>
      <c r="U655" s="58">
        <v>45139</v>
      </c>
      <c r="V655" s="59">
        <v>45139</v>
      </c>
      <c r="W655" s="60">
        <f>DATEDIF(U655,V655,"M")+1</f>
        <v>1</v>
      </c>
    </row>
    <row r="656" ht="18.75" customHeight="1" spans="1:23">
      <c r="A656" s="123">
        <v>651</v>
      </c>
      <c r="B656" s="15"/>
      <c r="C656" s="15" t="s">
        <v>2057</v>
      </c>
      <c r="D656" s="15" t="s">
        <v>37</v>
      </c>
      <c r="E656" s="27" t="s">
        <v>2058</v>
      </c>
      <c r="F656" s="16" t="s">
        <v>2059</v>
      </c>
      <c r="G656" s="28" t="s">
        <v>40</v>
      </c>
      <c r="H656" s="46">
        <v>4575</v>
      </c>
      <c r="I656" s="46"/>
      <c r="J656" s="19">
        <f>H656*0.16</f>
        <v>732</v>
      </c>
      <c r="K656" s="46"/>
      <c r="L656" s="46"/>
      <c r="M656" s="19">
        <f>J656+K656+L656</f>
        <v>732</v>
      </c>
      <c r="N656" s="46"/>
      <c r="O656" s="46"/>
      <c r="P656" s="46"/>
      <c r="Q656" s="46"/>
      <c r="R656" s="46"/>
      <c r="S656" s="57">
        <v>1</v>
      </c>
      <c r="T656" s="19">
        <f>M656+Q656</f>
        <v>732</v>
      </c>
      <c r="U656" s="58">
        <v>45139</v>
      </c>
      <c r="V656" s="59">
        <v>45139</v>
      </c>
      <c r="W656" s="60">
        <f>DATEDIF(U656,V656,"M")+1</f>
        <v>1</v>
      </c>
    </row>
  </sheetData>
  <mergeCells count="741">
    <mergeCell ref="A1:B1"/>
    <mergeCell ref="A2:V2"/>
    <mergeCell ref="H3:I3"/>
    <mergeCell ref="J3:M3"/>
    <mergeCell ref="N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198:R198"/>
    <mergeCell ref="Q199:R199"/>
    <mergeCell ref="Q200:R200"/>
    <mergeCell ref="Q201:R201"/>
    <mergeCell ref="Q202:R202"/>
    <mergeCell ref="Q203:R203"/>
    <mergeCell ref="Q204:R204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217:R217"/>
    <mergeCell ref="Q218:R218"/>
    <mergeCell ref="Q219:R219"/>
    <mergeCell ref="Q220:R220"/>
    <mergeCell ref="Q221:R221"/>
    <mergeCell ref="Q222:R222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32:R232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56:R256"/>
    <mergeCell ref="Q257:R257"/>
    <mergeCell ref="Q258:R258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267:R267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5:R28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95:R295"/>
    <mergeCell ref="Q296:R296"/>
    <mergeCell ref="Q297:R297"/>
    <mergeCell ref="Q298:R298"/>
    <mergeCell ref="Q299:R299"/>
    <mergeCell ref="Q300:R300"/>
    <mergeCell ref="Q301:R301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319:R319"/>
    <mergeCell ref="Q320:R320"/>
    <mergeCell ref="Q321:R321"/>
    <mergeCell ref="Q322:R322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31:R331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43:R343"/>
    <mergeCell ref="Q344:R344"/>
    <mergeCell ref="Q345:R345"/>
    <mergeCell ref="Q346:R346"/>
    <mergeCell ref="Q347:R347"/>
    <mergeCell ref="Q348:R348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8:R358"/>
    <mergeCell ref="Q359:R359"/>
    <mergeCell ref="Q360:R360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382:R382"/>
    <mergeCell ref="Q383:R383"/>
    <mergeCell ref="Q384:R384"/>
    <mergeCell ref="Q385:R385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394:R394"/>
    <mergeCell ref="Q395:R395"/>
    <mergeCell ref="Q396:R396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8:R408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0:R430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45:R445"/>
    <mergeCell ref="Q446:R446"/>
    <mergeCell ref="Q447:R447"/>
    <mergeCell ref="Q448:R448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7:R457"/>
    <mergeCell ref="Q458:R458"/>
    <mergeCell ref="Q459:R459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Q585:R585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5:R595"/>
    <mergeCell ref="Q596:R596"/>
    <mergeCell ref="Q597:R597"/>
    <mergeCell ref="Q598:R598"/>
    <mergeCell ref="Q599:R599"/>
    <mergeCell ref="Q600:R600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10:R610"/>
    <mergeCell ref="Q611:R611"/>
    <mergeCell ref="Q612:R612"/>
    <mergeCell ref="Q613:R613"/>
    <mergeCell ref="Q614:R614"/>
    <mergeCell ref="Q615:R615"/>
    <mergeCell ref="Q616:R616"/>
    <mergeCell ref="Q617:R617"/>
    <mergeCell ref="Q618:R618"/>
    <mergeCell ref="Q619:R619"/>
    <mergeCell ref="Q620:R620"/>
    <mergeCell ref="Q621:R621"/>
    <mergeCell ref="Q622:R622"/>
    <mergeCell ref="Q623:R623"/>
    <mergeCell ref="Q624:R624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5:R635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5:R645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A3:A4"/>
    <mergeCell ref="B3:B4"/>
    <mergeCell ref="B7:B9"/>
    <mergeCell ref="B10:B14"/>
    <mergeCell ref="B15:B16"/>
    <mergeCell ref="B17:B18"/>
    <mergeCell ref="B19:B27"/>
    <mergeCell ref="B30:B33"/>
    <mergeCell ref="B34:B35"/>
    <mergeCell ref="B36:B38"/>
    <mergeCell ref="B39:B46"/>
    <mergeCell ref="B47:B59"/>
    <mergeCell ref="B60:B80"/>
    <mergeCell ref="B81:B83"/>
    <mergeCell ref="B84:B90"/>
    <mergeCell ref="B91:B109"/>
    <mergeCell ref="B110:B133"/>
    <mergeCell ref="B134:B137"/>
    <mergeCell ref="B138:B148"/>
    <mergeCell ref="B150:B155"/>
    <mergeCell ref="B156:B157"/>
    <mergeCell ref="B158:B161"/>
    <mergeCell ref="B162:B177"/>
    <mergeCell ref="B178:B186"/>
    <mergeCell ref="B188:B190"/>
    <mergeCell ref="B191:B193"/>
    <mergeCell ref="B194:B232"/>
    <mergeCell ref="B233:B238"/>
    <mergeCell ref="B239:B242"/>
    <mergeCell ref="B243:B244"/>
    <mergeCell ref="B245:B249"/>
    <mergeCell ref="B250:B251"/>
    <mergeCell ref="B253:B255"/>
    <mergeCell ref="B256:B263"/>
    <mergeCell ref="B264:B300"/>
    <mergeCell ref="B302:B309"/>
    <mergeCell ref="B310:B326"/>
    <mergeCell ref="B327:B343"/>
    <mergeCell ref="B344:B345"/>
    <mergeCell ref="B346:B364"/>
    <mergeCell ref="B365:B408"/>
    <mergeCell ref="B409:B414"/>
    <mergeCell ref="B415:B424"/>
    <mergeCell ref="B426:B433"/>
    <mergeCell ref="B434:B449"/>
    <mergeCell ref="B450:B453"/>
    <mergeCell ref="B455:B457"/>
    <mergeCell ref="B458:B459"/>
    <mergeCell ref="B460:B471"/>
    <mergeCell ref="B473:B474"/>
    <mergeCell ref="B475:B477"/>
    <mergeCell ref="B478:B484"/>
    <mergeCell ref="B485:B507"/>
    <mergeCell ref="B508:B509"/>
    <mergeCell ref="B511:B533"/>
    <mergeCell ref="B535:B543"/>
    <mergeCell ref="B544:B546"/>
    <mergeCell ref="B547:B553"/>
    <mergeCell ref="B554:B567"/>
    <mergeCell ref="B568:B580"/>
    <mergeCell ref="B583:B587"/>
    <mergeCell ref="B588:B605"/>
    <mergeCell ref="B606:B607"/>
    <mergeCell ref="B608:B609"/>
    <mergeCell ref="B611:B625"/>
    <mergeCell ref="B626:B628"/>
    <mergeCell ref="B629:B631"/>
    <mergeCell ref="B632:B640"/>
    <mergeCell ref="B641:B642"/>
    <mergeCell ref="B643:B644"/>
    <mergeCell ref="B645:B646"/>
    <mergeCell ref="B647:B650"/>
    <mergeCell ref="B653:B656"/>
    <mergeCell ref="C3:C4"/>
    <mergeCell ref="D3:D4"/>
    <mergeCell ref="E3:E4"/>
    <mergeCell ref="F3:F4"/>
    <mergeCell ref="G3:G4"/>
    <mergeCell ref="S3:S4"/>
    <mergeCell ref="T3:T4"/>
    <mergeCell ref="U3:U4"/>
    <mergeCell ref="V3:V4"/>
    <mergeCell ref="W3:W4"/>
  </mergeCells>
  <dataValidations count="1">
    <dataValidation type="textLength" operator="between" allowBlank="1" showInputMessage="1" showErrorMessage="1" sqref="E17">
      <formula1>18</formula1>
      <formula2>18</formula2>
    </dataValidation>
  </dataValidations>
  <pageMargins left="0.751388888888889" right="0.751388888888889" top="1" bottom="1" header="0.5" footer="0.5"/>
  <pageSetup paperSize="9" scale="64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11" rgbClr="31C55C"/>
    <comment s:ref="V12" rgbClr="31C55C"/>
    <comment s:ref="V16" rgbClr="31C55C"/>
    <comment s:ref="V19" rgbClr="31C55C"/>
    <comment s:ref="V20" rgbClr="31C55C"/>
    <comment s:ref="V21" rgbClr="31C55C"/>
    <comment s:ref="V22" rgbClr="31C55C"/>
    <comment s:ref="V44" rgbClr="31C55C"/>
    <comment s:ref="V45" rgbClr="31C55C"/>
    <comment s:ref="V47" rgbClr="31C55C"/>
    <comment s:ref="V96" rgbClr="31C55C"/>
    <comment s:ref="V106" rgbClr="31C55C"/>
    <comment s:ref="V144" rgbClr="31C55C"/>
    <comment s:ref="V151" rgbClr="31C55C"/>
    <comment s:ref="V152" rgbClr="31C55C"/>
    <comment s:ref="V153" rgbClr="31C55C"/>
    <comment s:ref="V156" rgbClr="31C55C"/>
    <comment s:ref="V227" rgbClr="31C55C"/>
    <comment s:ref="V242" rgbClr="31C55C"/>
    <comment s:ref="V248" rgbClr="31C55C"/>
    <comment s:ref="V260" rgbClr="31C55C"/>
    <comment s:ref="V261" rgbClr="31C55C"/>
    <comment s:ref="V262" rgbClr="31C55C"/>
    <comment s:ref="V265" rgbClr="31C55C"/>
    <comment s:ref="V266" rgbClr="31C55C"/>
    <comment s:ref="V267" rgbClr="31C55C"/>
    <comment s:ref="V276" rgbClr="31C55C"/>
    <comment s:ref="V278" rgbClr="31C55C"/>
    <comment s:ref="V286" rgbClr="31C55C"/>
    <comment s:ref="V289" rgbClr="31C55C"/>
    <comment s:ref="V290" rgbClr="31C55C"/>
    <comment s:ref="V291" rgbClr="31C55C"/>
    <comment s:ref="V292" rgbClr="31C55C"/>
    <comment s:ref="V309" rgbClr="31C55C"/>
    <comment s:ref="V310" rgbClr="31C55C"/>
    <comment s:ref="V311" rgbClr="31C55C"/>
    <comment s:ref="V312" rgbClr="31C55C"/>
    <comment s:ref="V316" rgbClr="31C55C"/>
    <comment s:ref="V317" rgbClr="31C55C"/>
    <comment s:ref="V318" rgbClr="31C55C"/>
    <comment s:ref="V319" rgbClr="31C55C"/>
    <comment s:ref="V320" rgbClr="31C55C"/>
    <comment s:ref="V321" rgbClr="31C55C"/>
    <comment s:ref="V322" rgbClr="31C55C"/>
    <comment s:ref="V348" rgbClr="31C55C"/>
    <comment s:ref="V360" rgbClr="31C55C"/>
    <comment s:ref="V400" rgbClr="31C55C"/>
    <comment s:ref="V420" rgbClr="31C55C"/>
    <comment s:ref="V422" rgbClr="31C55C"/>
    <comment s:ref="V423" rgbClr="31C55C"/>
    <comment s:ref="V424" rgbClr="31C55C"/>
    <comment s:ref="V425" rgbClr="31C55C"/>
    <comment s:ref="V426" rgbClr="31C55C"/>
    <comment s:ref="V427" rgbClr="31C55C"/>
    <comment s:ref="V428" rgbClr="31C55C"/>
    <comment s:ref="V494" rgbClr="31C55C"/>
    <comment s:ref="V508" rgbClr="31C55C"/>
    <comment s:ref="V528" rgbClr="31C55C"/>
    <comment s:ref="V532" rgbClr="31C55C"/>
    <comment s:ref="V533" rgbClr="31C55C"/>
    <comment s:ref="V534" rgbClr="31C55C"/>
    <comment s:ref="V535" rgbClr="31C55C"/>
    <comment s:ref="V536" rgbClr="31C55C"/>
    <comment s:ref="V537" rgbClr="31C55C"/>
    <comment s:ref="V538" rgbClr="31C55C"/>
    <comment s:ref="V541" rgbClr="31C55C"/>
    <comment s:ref="V543" rgbClr="31C55C"/>
    <comment s:ref="V564" rgbClr="31C55C"/>
    <comment s:ref="V565" rgbClr="31C55C"/>
    <comment s:ref="V566" rgbClr="31C55C"/>
    <comment s:ref="V589" rgbClr="31C55C"/>
    <comment s:ref="V591" rgbClr="28C5A0"/>
    <comment s:ref="V592" rgbClr="28C5A0"/>
    <comment s:ref="V593" rgbClr="28C5A0"/>
    <comment s:ref="V594" rgbClr="28C5A0"/>
    <comment s:ref="V595" rgbClr="28C5A0"/>
    <comment s:ref="V596" rgbClr="28C5A0"/>
    <comment s:ref="V597" rgbClr="28C5A0"/>
    <comment s:ref="V604" rgbClr="28C5A0"/>
    <comment s:ref="V606" rgbClr="28C5A0"/>
    <comment s:ref="V610" rgbClr="28C5A0"/>
    <comment s:ref="V611" rgbClr="28C5A0"/>
    <comment s:ref="V612" rgbClr="28C5A0"/>
    <comment s:ref="V613" rgbClr="28C5A0"/>
    <comment s:ref="V614" rgbClr="28C5A0"/>
    <comment s:ref="V615" rgbClr="28C5A0"/>
    <comment s:ref="V616" rgbClr="28C5A0"/>
    <comment s:ref="V617" rgbClr="28C5A0"/>
    <comment s:ref="V618" rgbClr="28C5A0"/>
    <comment s:ref="V619" rgbClr="28C5A0"/>
    <comment s:ref="V620" rgbClr="28C5A0"/>
    <comment s:ref="V629" rgbClr="28C5A0"/>
    <comment s:ref="V631" rgbClr="28C5A0"/>
    <comment s:ref="V632" rgbClr="28C5A0"/>
    <comment s:ref="V658" rgbClr="28C5A0"/>
    <comment s:ref="V659" rgbClr="28C5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2023-04-24T04:44:00Z</dcterms:created>
  <dcterms:modified xsi:type="dcterms:W3CDTF">2023-08-29T09:50:01Z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2052-9.1.0.5111</vt:lpwstr>
  </property>
</Properties>
</file>