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3605"/>
  </bookViews>
  <sheets>
    <sheet name="企业社保补贴公示表" sheetId="1" r:id="rId1"/>
  </sheets>
  <definedNames>
    <definedName name="_xlnm._FilterDatabase" localSheetId="0" hidden="1">企业社保补贴公示表!$A$6:$V$64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4" i="1"/>
  <c r="S64"/>
  <c r="M64"/>
  <c r="J64"/>
  <c r="V63"/>
  <c r="S63"/>
  <c r="Q63"/>
  <c r="P63"/>
  <c r="O63"/>
  <c r="N63"/>
  <c r="M63"/>
  <c r="L63"/>
  <c r="K63"/>
  <c r="J63"/>
  <c r="V62"/>
  <c r="S62"/>
  <c r="M62"/>
  <c r="J62"/>
  <c r="V61"/>
  <c r="S61"/>
  <c r="M61"/>
  <c r="J61"/>
  <c r="V60"/>
  <c r="S60"/>
  <c r="M60"/>
  <c r="J60"/>
  <c r="V59"/>
  <c r="S59"/>
  <c r="M59"/>
  <c r="J59"/>
  <c r="V58"/>
  <c r="S58"/>
  <c r="M58"/>
  <c r="J58"/>
  <c r="V57"/>
  <c r="S57"/>
  <c r="M57"/>
  <c r="J57"/>
  <c r="V56"/>
  <c r="S56"/>
  <c r="Q56"/>
  <c r="P56"/>
  <c r="O56"/>
  <c r="N56"/>
  <c r="M56"/>
  <c r="L56"/>
  <c r="K56"/>
  <c r="J56"/>
  <c r="V55"/>
  <c r="S55"/>
  <c r="Q55"/>
  <c r="P55"/>
  <c r="O55"/>
  <c r="N55"/>
  <c r="M55"/>
  <c r="L55"/>
  <c r="K55"/>
  <c r="J55"/>
  <c r="V54"/>
  <c r="S54"/>
  <c r="Q54"/>
  <c r="P54"/>
  <c r="O54"/>
  <c r="N54"/>
  <c r="M54"/>
  <c r="L54"/>
  <c r="K54"/>
  <c r="J54"/>
  <c r="V53"/>
  <c r="S53"/>
  <c r="Q53"/>
  <c r="P53"/>
  <c r="O53"/>
  <c r="N53"/>
  <c r="M53"/>
  <c r="L53"/>
  <c r="K53"/>
  <c r="J53"/>
  <c r="V52"/>
  <c r="S52"/>
  <c r="Q52"/>
  <c r="P52"/>
  <c r="O52"/>
  <c r="N52"/>
  <c r="M52"/>
  <c r="L52"/>
  <c r="K52"/>
  <c r="J52"/>
  <c r="V51"/>
  <c r="S51"/>
  <c r="M51"/>
  <c r="J51"/>
  <c r="V50"/>
  <c r="S50"/>
  <c r="M50"/>
  <c r="J50"/>
  <c r="V49"/>
  <c r="S49"/>
  <c r="M49"/>
  <c r="J49"/>
  <c r="V48"/>
  <c r="S48"/>
  <c r="M48"/>
  <c r="J48"/>
  <c r="V47"/>
  <c r="S47"/>
  <c r="M47"/>
  <c r="J47"/>
  <c r="V46"/>
  <c r="S46"/>
  <c r="M46"/>
  <c r="J46"/>
  <c r="V45"/>
  <c r="S45"/>
  <c r="M45"/>
  <c r="J45"/>
  <c r="V44"/>
  <c r="S44"/>
  <c r="M44"/>
  <c r="J44"/>
  <c r="V43"/>
  <c r="S43"/>
  <c r="M43"/>
  <c r="J43"/>
  <c r="V42"/>
  <c r="S42"/>
  <c r="Q42"/>
  <c r="P42"/>
  <c r="O42"/>
  <c r="N42"/>
  <c r="M42"/>
  <c r="L42"/>
  <c r="K42"/>
  <c r="J42"/>
  <c r="V41"/>
  <c r="S41"/>
  <c r="M41"/>
  <c r="J41"/>
  <c r="V40"/>
  <c r="S40"/>
  <c r="M40"/>
  <c r="J40"/>
  <c r="V39"/>
  <c r="S39"/>
  <c r="M39"/>
  <c r="J39"/>
  <c r="V38"/>
  <c r="S38"/>
  <c r="M38"/>
  <c r="J38"/>
  <c r="V37"/>
  <c r="S37"/>
  <c r="M37"/>
  <c r="J37"/>
  <c r="V36"/>
  <c r="S36"/>
  <c r="M36"/>
  <c r="J36"/>
  <c r="V35"/>
  <c r="S35"/>
  <c r="M35"/>
  <c r="J35"/>
  <c r="V34"/>
  <c r="S34"/>
  <c r="M34"/>
  <c r="J34"/>
  <c r="V33"/>
  <c r="S33"/>
  <c r="M33"/>
  <c r="J33"/>
  <c r="V32"/>
  <c r="S32"/>
  <c r="M32"/>
  <c r="J32"/>
  <c r="V31"/>
  <c r="S31"/>
  <c r="M31"/>
  <c r="J31"/>
  <c r="V30"/>
  <c r="S30"/>
  <c r="M30"/>
  <c r="J30"/>
  <c r="V29"/>
  <c r="S29"/>
  <c r="Q29"/>
  <c r="P29"/>
  <c r="O29"/>
  <c r="N29"/>
  <c r="M29"/>
  <c r="L29"/>
  <c r="K29"/>
  <c r="J29"/>
  <c r="V28"/>
  <c r="S28"/>
  <c r="M28"/>
  <c r="J28"/>
  <c r="V27"/>
  <c r="S27"/>
  <c r="M27"/>
  <c r="J27"/>
  <c r="V26"/>
  <c r="S26"/>
  <c r="M26"/>
  <c r="J26"/>
  <c r="V25"/>
  <c r="S25"/>
  <c r="M25"/>
  <c r="J25"/>
  <c r="V24"/>
  <c r="S24"/>
  <c r="M24"/>
  <c r="J24"/>
  <c r="V23"/>
  <c r="S23"/>
  <c r="M23"/>
  <c r="J23"/>
  <c r="V22"/>
  <c r="S22"/>
  <c r="M22"/>
  <c r="J22"/>
  <c r="V21"/>
  <c r="S21"/>
  <c r="Q21"/>
  <c r="P21"/>
  <c r="O21"/>
  <c r="N21"/>
  <c r="M21"/>
  <c r="L21"/>
  <c r="K21"/>
  <c r="J21"/>
  <c r="V20"/>
  <c r="S20"/>
  <c r="M20"/>
  <c r="J20"/>
  <c r="V19"/>
  <c r="S19"/>
  <c r="M19"/>
  <c r="J19"/>
  <c r="V18"/>
  <c r="S18"/>
  <c r="M18"/>
  <c r="J18"/>
  <c r="V17"/>
  <c r="S17"/>
  <c r="M17"/>
  <c r="J17"/>
  <c r="V16"/>
  <c r="S16"/>
  <c r="M16"/>
  <c r="J16"/>
  <c r="V15"/>
  <c r="S15"/>
  <c r="M15"/>
  <c r="J15"/>
  <c r="V14"/>
  <c r="S14"/>
  <c r="M14"/>
  <c r="J14"/>
  <c r="V13"/>
  <c r="S13"/>
  <c r="M13"/>
  <c r="J13"/>
  <c r="V12"/>
  <c r="S12"/>
  <c r="M12"/>
  <c r="J12"/>
  <c r="V11"/>
  <c r="S11"/>
  <c r="M11"/>
  <c r="J11"/>
  <c r="V10"/>
  <c r="S10"/>
  <c r="M10"/>
  <c r="J10"/>
  <c r="V9"/>
  <c r="S9"/>
  <c r="M9"/>
  <c r="J9"/>
  <c r="V8"/>
  <c r="S8"/>
  <c r="M8"/>
  <c r="J8"/>
  <c r="V7"/>
  <c r="S7"/>
  <c r="M7"/>
  <c r="J7"/>
</calcChain>
</file>

<file path=xl/sharedStrings.xml><?xml version="1.0" encoding="utf-8"?>
<sst xmlns="http://schemas.openxmlformats.org/spreadsheetml/2006/main" count="363" uniqueCount="235">
  <si>
    <t xml:space="preserve">附件3                            </t>
  </si>
  <si>
    <t>2024年8月拟拨付新疆九鼎农业集团有限公司社会保险补贴花名册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</si>
  <si>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</si>
  <si>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</si>
  <si>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</si>
  <si>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</si>
  <si>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</si>
  <si>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</si>
  <si>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</si>
  <si>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</si>
  <si>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</si>
  <si>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</si>
  <si>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</si>
  <si>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</si>
  <si>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</si>
  <si>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</si>
  <si>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</si>
  <si>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</si>
  <si>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</si>
  <si>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</si>
  <si>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</si>
  <si>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</si>
  <si>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</si>
  <si>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</si>
  <si>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</si>
  <si>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</si>
  <si>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</si>
  <si>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新疆九鼎农业集团有限公司</t>
  </si>
  <si>
    <t>魏夏辉</t>
  </si>
  <si>
    <t>女</t>
  </si>
  <si>
    <t>6532***002X</t>
  </si>
  <si>
    <t>177***881</t>
  </si>
  <si>
    <t>一般劳动者</t>
  </si>
  <si>
    <t>2022年5月</t>
  </si>
  <si>
    <t>黄光宪</t>
  </si>
  <si>
    <t>男</t>
  </si>
  <si>
    <t>6123***9031</t>
  </si>
  <si>
    <t>180***666</t>
  </si>
  <si>
    <t>2022年6月</t>
  </si>
  <si>
    <t>张雨微</t>
  </si>
  <si>
    <t>6590***594X</t>
  </si>
  <si>
    <t>186***204</t>
  </si>
  <si>
    <t>2023年3月</t>
  </si>
  <si>
    <t>赵培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</si>
  <si>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</si>
  <si>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</si>
  <si>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</si>
  <si>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</si>
  <si>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</si>
  <si>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</si>
  <si>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</si>
  <si>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</si>
  <si>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</si>
  <si>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</si>
  <si>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</si>
  <si>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</si>
  <si>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</si>
  <si>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</si>
  <si>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曾雅慧</t>
  </si>
  <si>
    <t>6522***1627</t>
  </si>
  <si>
    <t>157***453</t>
  </si>
  <si>
    <t>2023年12月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</si>
  <si>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</si>
  <si>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</si>
  <si>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</si>
  <si>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</si>
  <si>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</si>
  <si>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</si>
  <si>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</si>
  <si>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</si>
  <si>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</si>
  <si>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</si>
  <si>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</si>
  <si>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</si>
  <si>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</si>
  <si>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杨玲</t>
  </si>
  <si>
    <t>6501***2226</t>
  </si>
  <si>
    <t>185***822</t>
  </si>
  <si>
    <t>安长元</t>
  </si>
  <si>
    <t>6543***0434</t>
  </si>
  <si>
    <t>182***990</t>
  </si>
  <si>
    <t>韩燕茹</t>
  </si>
  <si>
    <t>6522***0943</t>
  </si>
  <si>
    <t>195***004</t>
  </si>
  <si>
    <t>高校毕业生</t>
  </si>
  <si>
    <t>2023年4月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</si>
  <si>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</si>
  <si>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</si>
  <si>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</si>
  <si>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</si>
  <si>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</si>
  <si>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</si>
  <si>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</si>
  <si>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</si>
  <si>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</si>
  <si>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</si>
  <si>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</si>
  <si>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</si>
  <si>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陈雪莲</t>
  </si>
  <si>
    <t>1504***0381</t>
  </si>
  <si>
    <t>186***650</t>
  </si>
  <si>
    <t>2024年4月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</si>
  <si>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</si>
  <si>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</si>
  <si>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</si>
  <si>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</si>
  <si>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</si>
  <si>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</si>
  <si>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</si>
  <si>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</si>
  <si>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 xml:space="preserve">新疆盛和果品经营管理有限公司 </t>
  </si>
  <si>
    <t>邓琦媛</t>
  </si>
  <si>
    <t>4305***0505</t>
  </si>
  <si>
    <t>198***520</t>
  </si>
  <si>
    <t>杜顺毓</t>
  </si>
  <si>
    <t>6101***0012</t>
  </si>
  <si>
    <t>176***906</t>
  </si>
  <si>
    <t>乌鲁木齐九鼎雪域食品冷冻有限公司</t>
  </si>
  <si>
    <t>邓子兴</t>
  </si>
  <si>
    <t>6501***2014</t>
  </si>
  <si>
    <t>180***177</t>
  </si>
  <si>
    <t>刘路玲</t>
  </si>
  <si>
    <t>6528***1629</t>
  </si>
  <si>
    <t>150***791</t>
  </si>
  <si>
    <t>2021年11月</t>
  </si>
  <si>
    <t>何高军</t>
  </si>
  <si>
    <t>6501***4712</t>
  </si>
  <si>
    <t>151***710</t>
  </si>
  <si>
    <t>2022年1月</t>
  </si>
  <si>
    <t>李德武</t>
  </si>
  <si>
    <t>4128***1912</t>
  </si>
  <si>
    <t>159***220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</si>
  <si>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</si>
  <si>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</si>
  <si>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</si>
  <si>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</si>
  <si>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</si>
  <si>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</si>
  <si>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</si>
  <si>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</si>
  <si>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</si>
  <si>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</si>
  <si>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</si>
  <si>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</si>
  <si>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</si>
  <si>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</si>
  <si>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</si>
  <si>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</si>
  <si>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</si>
  <si>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</si>
  <si>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</si>
  <si>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</si>
  <si>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</si>
  <si>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</si>
  <si>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</si>
  <si>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</si>
  <si>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</si>
  <si>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新疆九鼎供应链管理有限公司</t>
  </si>
  <si>
    <t>高鹏</t>
  </si>
  <si>
    <t>6501***601X</t>
  </si>
  <si>
    <t>136***531</t>
  </si>
  <si>
    <t>新疆九鼎农产品检测技术有限公司</t>
  </si>
  <si>
    <t>朱鸣</t>
  </si>
  <si>
    <t>6501***1326</t>
  </si>
  <si>
    <t>185***729</t>
  </si>
  <si>
    <t>庞婷丽</t>
  </si>
  <si>
    <t>4127***322X</t>
  </si>
  <si>
    <t>177***126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</si>
  <si>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</si>
  <si>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</si>
  <si>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</si>
  <si>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</si>
  <si>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</si>
  <si>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</si>
  <si>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</si>
  <si>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</si>
  <si>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</si>
  <si>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</si>
  <si>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</si>
  <si>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</si>
  <si>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</si>
  <si>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</si>
  <si>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</si>
  <si>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</si>
  <si>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</si>
  <si>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</si>
  <si>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</si>
  <si>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</si>
  <si>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</si>
  <si>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</si>
  <si>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</si>
  <si>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</si>
  <si>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孔昱轩</t>
  </si>
  <si>
    <t>6501***0647</t>
  </si>
  <si>
    <t>189***930</t>
  </si>
  <si>
    <t>新疆华威恒远房地产开发有限公司</t>
  </si>
  <si>
    <t>曹凤</t>
  </si>
  <si>
    <t>4115***5521</t>
  </si>
  <si>
    <t>181***443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</si>
  <si>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</si>
  <si>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</si>
  <si>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</si>
  <si>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</si>
  <si>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</si>
  <si>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</si>
  <si>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</si>
  <si>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刘昱萱</t>
  </si>
  <si>
    <t>6540***1825</t>
  </si>
  <si>
    <t>189***225</t>
  </si>
  <si>
    <t>王 旋</t>
  </si>
  <si>
    <t>6124***3381</t>
  </si>
  <si>
    <t>150***875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</si>
  <si>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</si>
  <si>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</si>
  <si>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</si>
  <si>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</si>
  <si>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</si>
  <si>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</si>
  <si>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</si>
  <si>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</si>
  <si>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</si>
  <si>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新疆九鼎丝路投资有限公司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</si>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</sst>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>
  <numFmts count="3">
    <numFmt numFmtId="179" formatCode="0.00_ "/>
    <numFmt numFmtId="180" formatCode="0_ "/>
    <numFmt numFmtId="181" formatCode="yyyy&quot;年&quot;m&quot;月&quot;;@"/>
  </numFmts>
  <fonts count="10"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57" fontId="7" fillId="0" borderId="1" xfId="1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81" fontId="7" fillId="0" borderId="5" xfId="0" applyNumberFormat="1" applyFont="1" applyFill="1" applyBorder="1" applyAlignment="1">
      <alignment horizontal="center" vertical="center" wrapText="1"/>
    </xf>
    <xf numFmtId="181" fontId="7" fillId="0" borderId="6" xfId="0" applyNumberFormat="1" applyFont="1" applyFill="1" applyBorder="1" applyAlignment="1">
      <alignment horizontal="center" vertical="center" wrapText="1"/>
    </xf>
    <xf numFmtId="181" fontId="7" fillId="0" borderId="7" xfId="0" applyNumberFormat="1" applyFont="1" applyFill="1" applyBorder="1" applyAlignment="1">
      <alignment horizontal="center" vertical="center" wrapText="1"/>
    </xf>
    <xf numFmtId="181" fontId="7" fillId="0" borderId="8" xfId="0" applyNumberFormat="1" applyFont="1" applyFill="1" applyBorder="1" applyAlignment="1">
      <alignment horizontal="center" vertical="center" wrapText="1"/>
    </xf>
  </cellXfs>
  <cellStyles count="4">
    <cellStyle name="百分比 4" xfId="2"/>
    <cellStyle name="常规" xfId="0" builtinId="0"/>
    <cellStyle name="常规 10 10 2 2" xfId="1"/>
    <cellStyle name="常规 2 10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262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263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296" name="文本框 1272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297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298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299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300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117475</xdr:rowOff>
    </xdr:to>
    <xdr:sp macro="" textlink="">
      <xdr:nvSpPr>
        <xdr:cNvPr id="2301" name="Text Box 1"/>
        <xdr:cNvSpPr txBox="1"/>
      </xdr:nvSpPr>
      <xdr:spPr>
        <a:xfrm>
          <a:off x="2125980" y="2056765"/>
          <a:ext cx="123825" cy="3333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302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03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04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571500</xdr:colOff>
      <xdr:row>7</xdr:row>
      <xdr:rowOff>165100</xdr:rowOff>
    </xdr:to>
    <xdr:sp macro="" textlink="">
      <xdr:nvSpPr>
        <xdr:cNvPr id="2305" name="Text Box 1"/>
        <xdr:cNvSpPr txBox="1"/>
      </xdr:nvSpPr>
      <xdr:spPr>
        <a:xfrm>
          <a:off x="210693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306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07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08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309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117475</xdr:rowOff>
    </xdr:to>
    <xdr:sp macro="" textlink="">
      <xdr:nvSpPr>
        <xdr:cNvPr id="2310" name="Text Box 1"/>
        <xdr:cNvSpPr txBox="1"/>
      </xdr:nvSpPr>
      <xdr:spPr>
        <a:xfrm>
          <a:off x="2125980" y="2056765"/>
          <a:ext cx="123825" cy="3333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311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165100</xdr:rowOff>
    </xdr:to>
    <xdr:sp macro="" textlink="">
      <xdr:nvSpPr>
        <xdr:cNvPr id="2312" name="Text Box 1"/>
        <xdr:cNvSpPr txBox="1"/>
      </xdr:nvSpPr>
      <xdr:spPr>
        <a:xfrm>
          <a:off x="7085965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165100</xdr:rowOff>
    </xdr:to>
    <xdr:sp macro="" textlink="">
      <xdr:nvSpPr>
        <xdr:cNvPr id="2313" name="Text Box 1"/>
        <xdr:cNvSpPr txBox="1"/>
      </xdr:nvSpPr>
      <xdr:spPr>
        <a:xfrm>
          <a:off x="2125980" y="2056765"/>
          <a:ext cx="123825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14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15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16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174625</xdr:rowOff>
    </xdr:to>
    <xdr:sp macro="" textlink="">
      <xdr:nvSpPr>
        <xdr:cNvPr id="2317" name="Text Box 1"/>
        <xdr:cNvSpPr txBox="1"/>
      </xdr:nvSpPr>
      <xdr:spPr>
        <a:xfrm>
          <a:off x="212598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571500</xdr:colOff>
      <xdr:row>7</xdr:row>
      <xdr:rowOff>174625</xdr:rowOff>
    </xdr:to>
    <xdr:sp macro="" textlink="">
      <xdr:nvSpPr>
        <xdr:cNvPr id="2318" name="Text Box 1"/>
        <xdr:cNvSpPr txBox="1"/>
      </xdr:nvSpPr>
      <xdr:spPr>
        <a:xfrm>
          <a:off x="2106930" y="2056765"/>
          <a:ext cx="123825" cy="390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3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6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128270</xdr:rowOff>
    </xdr:to>
    <xdr:sp macro="" textlink="">
      <xdr:nvSpPr>
        <xdr:cNvPr id="7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8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9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198120</xdr:rowOff>
    </xdr:to>
    <xdr:sp macro="" textlink="">
      <xdr:nvSpPr>
        <xdr:cNvPr id="10" name="Text Box 1"/>
        <xdr:cNvSpPr txBox="1"/>
      </xdr:nvSpPr>
      <xdr:spPr>
        <a:xfrm>
          <a:off x="2125980" y="2056765"/>
          <a:ext cx="123825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6</xdr:row>
      <xdr:rowOff>0</xdr:rowOff>
    </xdr:from>
    <xdr:to>
      <xdr:col>2</xdr:col>
      <xdr:colOff>573405</xdr:colOff>
      <xdr:row>7</xdr:row>
      <xdr:rowOff>175260</xdr:rowOff>
    </xdr:to>
    <xdr:sp macro="" textlink="">
      <xdr:nvSpPr>
        <xdr:cNvPr id="11" name="Text Box 1"/>
        <xdr:cNvSpPr txBox="1"/>
      </xdr:nvSpPr>
      <xdr:spPr>
        <a:xfrm>
          <a:off x="210883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198120</xdr:rowOff>
    </xdr:to>
    <xdr:sp macro="" textlink="">
      <xdr:nvSpPr>
        <xdr:cNvPr id="12" name="Text Box 1"/>
        <xdr:cNvSpPr txBox="1"/>
      </xdr:nvSpPr>
      <xdr:spPr>
        <a:xfrm>
          <a:off x="2125980" y="2056765"/>
          <a:ext cx="123825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13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14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1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128270</xdr:rowOff>
    </xdr:to>
    <xdr:sp macro="" textlink="">
      <xdr:nvSpPr>
        <xdr:cNvPr id="16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17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175260</xdr:rowOff>
    </xdr:to>
    <xdr:sp macro="" textlink="">
      <xdr:nvSpPr>
        <xdr:cNvPr id="18" name="Text Box 1"/>
        <xdr:cNvSpPr txBox="1"/>
      </xdr:nvSpPr>
      <xdr:spPr>
        <a:xfrm>
          <a:off x="708596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19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20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21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2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571500</xdr:colOff>
      <xdr:row>7</xdr:row>
      <xdr:rowOff>175260</xdr:rowOff>
    </xdr:to>
    <xdr:sp macro="" textlink="">
      <xdr:nvSpPr>
        <xdr:cNvPr id="23" name="Text Box 1"/>
        <xdr:cNvSpPr txBox="1"/>
      </xdr:nvSpPr>
      <xdr:spPr>
        <a:xfrm>
          <a:off x="210693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3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128270</xdr:rowOff>
    </xdr:to>
    <xdr:sp macro="" textlink="">
      <xdr:nvSpPr>
        <xdr:cNvPr id="36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37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38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39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0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1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128270</xdr:rowOff>
    </xdr:to>
    <xdr:sp macro="" textlink="">
      <xdr:nvSpPr>
        <xdr:cNvPr id="43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175260</xdr:rowOff>
    </xdr:to>
    <xdr:sp macro="" textlink="">
      <xdr:nvSpPr>
        <xdr:cNvPr id="44" name="Text Box 1"/>
        <xdr:cNvSpPr txBox="1"/>
      </xdr:nvSpPr>
      <xdr:spPr>
        <a:xfrm>
          <a:off x="708596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5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32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128270</xdr:rowOff>
    </xdr:to>
    <xdr:sp macro="" textlink="">
      <xdr:nvSpPr>
        <xdr:cNvPr id="33" name="Text Box 1"/>
        <xdr:cNvSpPr txBox="1"/>
      </xdr:nvSpPr>
      <xdr:spPr>
        <a:xfrm>
          <a:off x="2125980" y="20567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34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6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7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48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6</xdr:row>
      <xdr:rowOff>0</xdr:rowOff>
    </xdr:from>
    <xdr:to>
      <xdr:col>9</xdr:col>
      <xdr:colOff>276225</xdr:colOff>
      <xdr:row>7</xdr:row>
      <xdr:rowOff>175260</xdr:rowOff>
    </xdr:to>
    <xdr:sp macro="" textlink="">
      <xdr:nvSpPr>
        <xdr:cNvPr id="49" name="Text Box 1"/>
        <xdr:cNvSpPr txBox="1"/>
      </xdr:nvSpPr>
      <xdr:spPr>
        <a:xfrm>
          <a:off x="7085965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590550</xdr:colOff>
      <xdr:row>7</xdr:row>
      <xdr:rowOff>175260</xdr:rowOff>
    </xdr:to>
    <xdr:sp macro="" textlink="">
      <xdr:nvSpPr>
        <xdr:cNvPr id="50" name="Text Box 1"/>
        <xdr:cNvSpPr txBox="1"/>
      </xdr:nvSpPr>
      <xdr:spPr>
        <a:xfrm>
          <a:off x="2125980" y="2056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175260</xdr:rowOff>
    </xdr:to>
    <xdr:sp macro="" textlink="">
      <xdr:nvSpPr>
        <xdr:cNvPr id="24" name="Text Box 1"/>
        <xdr:cNvSpPr txBox="1"/>
      </xdr:nvSpPr>
      <xdr:spPr>
        <a:xfrm>
          <a:off x="2125980" y="74415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128270</xdr:rowOff>
    </xdr:to>
    <xdr:sp macro="" textlink="">
      <xdr:nvSpPr>
        <xdr:cNvPr id="25" name="Text Box 1"/>
        <xdr:cNvSpPr txBox="1"/>
      </xdr:nvSpPr>
      <xdr:spPr>
        <a:xfrm>
          <a:off x="2125980" y="7441565"/>
          <a:ext cx="1238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175260</xdr:rowOff>
    </xdr:to>
    <xdr:sp macro="" textlink="">
      <xdr:nvSpPr>
        <xdr:cNvPr id="26" name="Text Box 1"/>
        <xdr:cNvSpPr txBox="1"/>
      </xdr:nvSpPr>
      <xdr:spPr>
        <a:xfrm>
          <a:off x="2125980" y="74415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48</xdr:row>
      <xdr:rowOff>0</xdr:rowOff>
    </xdr:from>
    <xdr:to>
      <xdr:col>2</xdr:col>
      <xdr:colOff>590550</xdr:colOff>
      <xdr:row>49</xdr:row>
      <xdr:rowOff>22860</xdr:rowOff>
    </xdr:to>
    <xdr:sp macro="" textlink="">
      <xdr:nvSpPr>
        <xdr:cNvPr id="27" name="Text Box 1"/>
        <xdr:cNvSpPr txBox="1"/>
      </xdr:nvSpPr>
      <xdr:spPr>
        <a:xfrm>
          <a:off x="2125980" y="11962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48</xdr:row>
      <xdr:rowOff>0</xdr:rowOff>
    </xdr:from>
    <xdr:to>
      <xdr:col>2</xdr:col>
      <xdr:colOff>590550</xdr:colOff>
      <xdr:row>49</xdr:row>
      <xdr:rowOff>22860</xdr:rowOff>
    </xdr:to>
    <xdr:sp macro="" textlink="">
      <xdr:nvSpPr>
        <xdr:cNvPr id="28" name="Text Box 1"/>
        <xdr:cNvSpPr txBox="1"/>
      </xdr:nvSpPr>
      <xdr:spPr>
        <a:xfrm>
          <a:off x="2125980" y="119627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50</xdr:row>
      <xdr:rowOff>0</xdr:rowOff>
    </xdr:from>
    <xdr:to>
      <xdr:col>2</xdr:col>
      <xdr:colOff>590550</xdr:colOff>
      <xdr:row>51</xdr:row>
      <xdr:rowOff>175260</xdr:rowOff>
    </xdr:to>
    <xdr:sp macro="" textlink="">
      <xdr:nvSpPr>
        <xdr:cNvPr id="29" name="Text Box 1"/>
        <xdr:cNvSpPr txBox="1"/>
      </xdr:nvSpPr>
      <xdr:spPr>
        <a:xfrm>
          <a:off x="2125980" y="125469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50</xdr:row>
      <xdr:rowOff>0</xdr:rowOff>
    </xdr:from>
    <xdr:to>
      <xdr:col>2</xdr:col>
      <xdr:colOff>590550</xdr:colOff>
      <xdr:row>51</xdr:row>
      <xdr:rowOff>175260</xdr:rowOff>
    </xdr:to>
    <xdr:sp macro="" textlink="">
      <xdr:nvSpPr>
        <xdr:cNvPr id="30" name="Text Box 1"/>
        <xdr:cNvSpPr txBox="1"/>
      </xdr:nvSpPr>
      <xdr:spPr>
        <a:xfrm>
          <a:off x="2125980" y="125469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590550</xdr:colOff>
      <xdr:row>30</xdr:row>
      <xdr:rowOff>175260</xdr:rowOff>
    </xdr:to>
    <xdr:sp macro="" textlink="">
      <xdr:nvSpPr>
        <xdr:cNvPr id="31" name="Text Box 1"/>
        <xdr:cNvSpPr txBox="1"/>
      </xdr:nvSpPr>
      <xdr:spPr>
        <a:xfrm>
          <a:off x="2125980" y="74415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32</xdr:row>
      <xdr:rowOff>171450</xdr:rowOff>
    </xdr:from>
    <xdr:to>
      <xdr:col>9</xdr:col>
      <xdr:colOff>276225</xdr:colOff>
      <xdr:row>34</xdr:row>
      <xdr:rowOff>130810</xdr:rowOff>
    </xdr:to>
    <xdr:sp macro="" textlink="">
      <xdr:nvSpPr>
        <xdr:cNvPr id="51" name="Text Box 1"/>
        <xdr:cNvSpPr txBox="1"/>
      </xdr:nvSpPr>
      <xdr:spPr>
        <a:xfrm>
          <a:off x="7085965" y="826071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31</xdr:row>
      <xdr:rowOff>0</xdr:rowOff>
    </xdr:from>
    <xdr:to>
      <xdr:col>2</xdr:col>
      <xdr:colOff>590550</xdr:colOff>
      <xdr:row>32</xdr:row>
      <xdr:rowOff>175260</xdr:rowOff>
    </xdr:to>
    <xdr:sp macro="" textlink="">
      <xdr:nvSpPr>
        <xdr:cNvPr id="52" name="Text Box 1"/>
        <xdr:cNvSpPr txBox="1"/>
      </xdr:nvSpPr>
      <xdr:spPr>
        <a:xfrm>
          <a:off x="2125980" y="78733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61</xdr:row>
      <xdr:rowOff>203200</xdr:rowOff>
    </xdr:from>
    <xdr:to>
      <xdr:col>2</xdr:col>
      <xdr:colOff>571500</xdr:colOff>
      <xdr:row>63</xdr:row>
      <xdr:rowOff>162560</xdr:rowOff>
    </xdr:to>
    <xdr:sp macro="" textlink="">
      <xdr:nvSpPr>
        <xdr:cNvPr id="53" name="Text Box 1"/>
        <xdr:cNvSpPr txBox="1"/>
      </xdr:nvSpPr>
      <xdr:spPr>
        <a:xfrm>
          <a:off x="2106930" y="153409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63</xdr:row>
      <xdr:rowOff>0</xdr:rowOff>
    </xdr:from>
    <xdr:to>
      <xdr:col>2</xdr:col>
      <xdr:colOff>590550</xdr:colOff>
      <xdr:row>63</xdr:row>
      <xdr:rowOff>391160</xdr:rowOff>
    </xdr:to>
    <xdr:sp macro="" textlink="">
      <xdr:nvSpPr>
        <xdr:cNvPr id="54" name="Text Box 1"/>
        <xdr:cNvSpPr txBox="1"/>
      </xdr:nvSpPr>
      <xdr:spPr>
        <a:xfrm>
          <a:off x="2125980" y="155695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63</xdr:row>
      <xdr:rowOff>0</xdr:rowOff>
    </xdr:from>
    <xdr:to>
      <xdr:col>2</xdr:col>
      <xdr:colOff>590550</xdr:colOff>
      <xdr:row>63</xdr:row>
      <xdr:rowOff>391160</xdr:rowOff>
    </xdr:to>
    <xdr:sp macro="" textlink="">
      <xdr:nvSpPr>
        <xdr:cNvPr id="55" name="Text Box 1"/>
        <xdr:cNvSpPr txBox="1"/>
      </xdr:nvSpPr>
      <xdr:spPr>
        <a:xfrm>
          <a:off x="2125980" y="155695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152400</xdr:colOff>
      <xdr:row>42</xdr:row>
      <xdr:rowOff>200025</xdr:rowOff>
    </xdr:from>
    <xdr:to>
      <xdr:col>9</xdr:col>
      <xdr:colOff>276225</xdr:colOff>
      <xdr:row>44</xdr:row>
      <xdr:rowOff>159385</xdr:rowOff>
    </xdr:to>
    <xdr:sp macro="" textlink="">
      <xdr:nvSpPr>
        <xdr:cNvPr id="56" name="Text Box 1"/>
        <xdr:cNvSpPr txBox="1"/>
      </xdr:nvSpPr>
      <xdr:spPr>
        <a:xfrm>
          <a:off x="7085965" y="10714990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466725</xdr:colOff>
      <xdr:row>41</xdr:row>
      <xdr:rowOff>0</xdr:rowOff>
    </xdr:from>
    <xdr:to>
      <xdr:col>2</xdr:col>
      <xdr:colOff>590550</xdr:colOff>
      <xdr:row>41</xdr:row>
      <xdr:rowOff>391160</xdr:rowOff>
    </xdr:to>
    <xdr:sp macro="" textlink="">
      <xdr:nvSpPr>
        <xdr:cNvPr id="57" name="Text Box 1"/>
        <xdr:cNvSpPr txBox="1"/>
      </xdr:nvSpPr>
      <xdr:spPr>
        <a:xfrm>
          <a:off x="2125980" y="10032365"/>
          <a:ext cx="12382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4"/>
  <sheetViews>
    <sheetView tabSelected="1" zoomScale="80" zoomScaleNormal="80" workbookViewId="0">
      <pane ySplit="6" topLeftCell="A7" activePane="bottomLeft" state="frozen"/>
      <selection pane="bottomLeft" activeCell="X10" sqref="X10"/>
    </sheetView>
  </sheetViews>
  <sheetFormatPr defaultColWidth="9" defaultRowHeight="13.5"/>
  <cols>
    <col min="1" max="1" width="3.375" style="1" customWidth="1"/>
    <col min="2" max="2" width="18.375" style="1" customWidth="1"/>
    <col min="3" max="3" width="12" style="1" customWidth="1"/>
    <col min="4" max="4" width="4.375" style="1" customWidth="1"/>
    <col min="5" max="5" width="13.625" style="3" customWidth="1"/>
    <col min="6" max="6" width="11.75" style="1" customWidth="1"/>
    <col min="7" max="7" width="11.5" style="1" customWidth="1"/>
    <col min="8" max="8" width="9.375" style="1" customWidth="1"/>
    <col min="9" max="9" width="6.5" style="1" customWidth="1"/>
    <col min="10" max="10" width="10.25" style="1" customWidth="1"/>
    <col min="11" max="11" width="7.5" style="1" customWidth="1"/>
    <col min="12" max="12" width="6.875" style="1" customWidth="1"/>
    <col min="13" max="13" width="9.25" style="1" customWidth="1"/>
    <col min="14" max="14" width="8.25" style="1" customWidth="1"/>
    <col min="15" max="15" width="8.125" style="1" customWidth="1"/>
    <col min="16" max="16" width="6.75" style="4" customWidth="1"/>
    <col min="17" max="17" width="8.625" style="4" customWidth="1"/>
    <col min="18" max="18" width="5.5" style="1" customWidth="1"/>
    <col min="19" max="19" width="9.5" style="1" customWidth="1"/>
    <col min="20" max="21" width="10.5" style="1" customWidth="1"/>
    <col min="22" max="22" width="5.125" style="1" customWidth="1"/>
    <col min="23" max="16384" width="9" style="1"/>
  </cols>
  <sheetData>
    <row r="1" spans="1:22 16369:16384" ht="21.95" customHeight="1">
      <c r="A1" s="25" t="s">
        <v>0</v>
      </c>
      <c r="B1" s="2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2 16369:16384" ht="33.950000000000003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7"/>
      <c r="V2" s="26"/>
    </row>
    <row r="3" spans="1:22 16369:16384" ht="24.95" customHeight="1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28" t="s">
        <v>9</v>
      </c>
      <c r="I3" s="28"/>
      <c r="J3" s="28" t="s">
        <v>10</v>
      </c>
      <c r="K3" s="28"/>
      <c r="L3" s="28"/>
      <c r="M3" s="28"/>
      <c r="N3" s="28" t="s">
        <v>11</v>
      </c>
      <c r="O3" s="28"/>
      <c r="P3" s="28"/>
      <c r="Q3" s="28"/>
      <c r="R3" s="31" t="s">
        <v>12</v>
      </c>
      <c r="S3" s="31" t="s">
        <v>13</v>
      </c>
      <c r="T3" s="34" t="s">
        <v>14</v>
      </c>
      <c r="U3" s="35"/>
      <c r="V3" s="31" t="s">
        <v>15</v>
      </c>
    </row>
    <row r="4" spans="1:22 16369:16384" ht="33" customHeight="1">
      <c r="A4" s="32"/>
      <c r="B4" s="32"/>
      <c r="C4" s="32"/>
      <c r="D4" s="32"/>
      <c r="E4" s="32"/>
      <c r="F4" s="32"/>
      <c r="G4" s="32"/>
      <c r="H4" s="31" t="s">
        <v>16</v>
      </c>
      <c r="I4" s="31" t="s">
        <v>17</v>
      </c>
      <c r="J4" s="31" t="s">
        <v>18</v>
      </c>
      <c r="K4" s="31" t="s">
        <v>19</v>
      </c>
      <c r="L4" s="31" t="s">
        <v>20</v>
      </c>
      <c r="M4" s="31" t="s">
        <v>21</v>
      </c>
      <c r="N4" s="28" t="s">
        <v>22</v>
      </c>
      <c r="O4" s="28" t="s">
        <v>23</v>
      </c>
      <c r="P4" s="28" t="s">
        <v>24</v>
      </c>
      <c r="Q4" s="28" t="s">
        <v>21</v>
      </c>
      <c r="R4" s="32"/>
      <c r="S4" s="32"/>
      <c r="T4" s="36"/>
      <c r="U4" s="37"/>
      <c r="V4" s="32"/>
    </row>
    <row r="5" spans="1:22 16369:16384" ht="18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8"/>
      <c r="O5" s="28"/>
      <c r="P5" s="28"/>
      <c r="Q5" s="28"/>
      <c r="R5" s="33"/>
      <c r="S5" s="33"/>
      <c r="T5" s="18" t="s">
        <v>25</v>
      </c>
      <c r="U5" s="18" t="s">
        <v>26</v>
      </c>
      <c r="V5" s="33"/>
    </row>
    <row r="6" spans="1:22 16369:16384" ht="3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29">
        <v>20</v>
      </c>
      <c r="U6" s="30"/>
      <c r="V6" s="7">
        <v>21</v>
      </c>
    </row>
    <row r="7" spans="1:22 16369:16384" s="2" customFormat="1" ht="17.100000000000001" customHeight="1">
      <c r="A7" s="8">
        <v>1</v>
      </c>
      <c r="B7" s="28" t="s">
        <v>27</v>
      </c>
      <c r="C7" s="9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10">
        <v>7625</v>
      </c>
      <c r="I7" s="10"/>
      <c r="J7" s="10">
        <f t="shared" ref="J7:J20" si="0">H7*0.16</f>
        <v>1220</v>
      </c>
      <c r="K7" s="10"/>
      <c r="L7" s="10"/>
      <c r="M7" s="10">
        <f t="shared" ref="M7:M20" si="1">L7+K7+J7</f>
        <v>1220</v>
      </c>
      <c r="N7" s="10"/>
      <c r="O7" s="10"/>
      <c r="P7" s="10"/>
      <c r="Q7" s="10"/>
      <c r="R7" s="19">
        <v>1</v>
      </c>
      <c r="S7" s="10">
        <f t="shared" ref="S7:S21" si="2">Q7+M7</f>
        <v>1220</v>
      </c>
      <c r="T7" s="9" t="s">
        <v>33</v>
      </c>
      <c r="U7" s="20">
        <v>45505</v>
      </c>
      <c r="V7" s="6">
        <f t="shared" ref="V7:V64" si="3">DATEDIF(T7,U7,"M")+1</f>
        <v>28</v>
      </c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  <c r="XFD7" s="24"/>
    </row>
    <row r="8" spans="1:22 16369:16384" s="2" customFormat="1" ht="17.100000000000001" customHeight="1">
      <c r="A8" s="8">
        <v>2</v>
      </c>
      <c r="B8" s="28"/>
      <c r="C8" s="9" t="s">
        <v>34</v>
      </c>
      <c r="D8" s="6" t="s">
        <v>35</v>
      </c>
      <c r="E8" s="6" t="s">
        <v>36</v>
      </c>
      <c r="F8" s="6" t="s">
        <v>37</v>
      </c>
      <c r="G8" s="6" t="s">
        <v>32</v>
      </c>
      <c r="H8" s="10">
        <v>7620</v>
      </c>
      <c r="I8" s="10"/>
      <c r="J8" s="10">
        <f t="shared" si="0"/>
        <v>1219.2</v>
      </c>
      <c r="K8" s="10"/>
      <c r="L8" s="10"/>
      <c r="M8" s="10">
        <f t="shared" si="1"/>
        <v>1219.2</v>
      </c>
      <c r="N8" s="10"/>
      <c r="O8" s="10"/>
      <c r="P8" s="10"/>
      <c r="Q8" s="10"/>
      <c r="R8" s="19">
        <v>1</v>
      </c>
      <c r="S8" s="10">
        <f t="shared" si="2"/>
        <v>1219.2</v>
      </c>
      <c r="T8" s="9" t="s">
        <v>38</v>
      </c>
      <c r="U8" s="20">
        <v>45505</v>
      </c>
      <c r="V8" s="6">
        <f t="shared" si="3"/>
        <v>27</v>
      </c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  <c r="XFD8" s="24"/>
    </row>
    <row r="9" spans="1:22 16369:16384" s="2" customFormat="1" ht="17.100000000000001" customHeight="1">
      <c r="A9" s="8">
        <v>3</v>
      </c>
      <c r="B9" s="28"/>
      <c r="C9" s="9" t="s">
        <v>39</v>
      </c>
      <c r="D9" s="6" t="s">
        <v>29</v>
      </c>
      <c r="E9" s="9" t="s">
        <v>40</v>
      </c>
      <c r="F9" s="11" t="s">
        <v>41</v>
      </c>
      <c r="G9" s="6" t="s">
        <v>32</v>
      </c>
      <c r="H9" s="10">
        <v>6187</v>
      </c>
      <c r="I9" s="10"/>
      <c r="J9" s="10">
        <f t="shared" si="0"/>
        <v>989.92</v>
      </c>
      <c r="K9" s="10"/>
      <c r="L9" s="10"/>
      <c r="M9" s="10">
        <f t="shared" si="1"/>
        <v>989.92</v>
      </c>
      <c r="N9" s="10"/>
      <c r="O9" s="10"/>
      <c r="P9" s="10"/>
      <c r="Q9" s="10"/>
      <c r="R9" s="19">
        <v>1</v>
      </c>
      <c r="S9" s="10">
        <f t="shared" si="2"/>
        <v>989.92</v>
      </c>
      <c r="T9" s="9" t="s">
        <v>42</v>
      </c>
      <c r="U9" s="20">
        <v>45505</v>
      </c>
      <c r="V9" s="6">
        <f t="shared" si="3"/>
        <v>18</v>
      </c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  <c r="XFD9" s="24"/>
    </row>
    <row r="10" spans="1:22 16369:16384" s="2" customFormat="1" ht="17.100000000000001" customHeight="1">
      <c r="A10" s="8">
        <v>4</v>
      </c>
      <c r="B10" s="28"/>
      <c r="C10" s="6" t="s">
        <v>43</v>
      </c>
      <c r="D10" s="6" t="s">
        <v>35</v>
      </c>
      <c r="E10" s="9" t="s">
        <v>44</v>
      </c>
      <c r="F10" s="9" t="s">
        <v>45</v>
      </c>
      <c r="G10" s="6" t="s">
        <v>32</v>
      </c>
      <c r="H10" s="10">
        <v>6721</v>
      </c>
      <c r="I10" s="10"/>
      <c r="J10" s="10">
        <f t="shared" si="0"/>
        <v>1075.3599999999999</v>
      </c>
      <c r="K10" s="10"/>
      <c r="L10" s="10"/>
      <c r="M10" s="10">
        <f t="shared" si="1"/>
        <v>1075.3599999999999</v>
      </c>
      <c r="N10" s="10"/>
      <c r="O10" s="10"/>
      <c r="P10" s="10"/>
      <c r="Q10" s="10"/>
      <c r="R10" s="19">
        <v>1</v>
      </c>
      <c r="S10" s="10">
        <f t="shared" si="2"/>
        <v>1075.3599999999999</v>
      </c>
      <c r="T10" s="9" t="s">
        <v>46</v>
      </c>
      <c r="U10" s="20">
        <v>45505</v>
      </c>
      <c r="V10" s="6">
        <f t="shared" si="3"/>
        <v>16</v>
      </c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  <c r="XFD10" s="24"/>
    </row>
    <row r="11" spans="1:22 16369:16384" s="2" customFormat="1" ht="17.100000000000001" customHeight="1">
      <c r="A11" s="8">
        <v>5</v>
      </c>
      <c r="B11" s="28"/>
      <c r="C11" s="6" t="s">
        <v>47</v>
      </c>
      <c r="D11" s="6" t="s">
        <v>29</v>
      </c>
      <c r="E11" s="9" t="s">
        <v>48</v>
      </c>
      <c r="F11" s="9" t="s">
        <v>49</v>
      </c>
      <c r="G11" s="6" t="s">
        <v>32</v>
      </c>
      <c r="H11" s="10">
        <v>7310</v>
      </c>
      <c r="I11" s="10"/>
      <c r="J11" s="10">
        <f t="shared" si="0"/>
        <v>1169.5999999999999</v>
      </c>
      <c r="K11" s="10"/>
      <c r="L11" s="10"/>
      <c r="M11" s="10">
        <f t="shared" si="1"/>
        <v>1169.5999999999999</v>
      </c>
      <c r="N11" s="10"/>
      <c r="O11" s="10"/>
      <c r="P11" s="10"/>
      <c r="Q11" s="10"/>
      <c r="R11" s="19">
        <v>1</v>
      </c>
      <c r="S11" s="10">
        <f t="shared" si="2"/>
        <v>1169.5999999999999</v>
      </c>
      <c r="T11" s="9" t="s">
        <v>50</v>
      </c>
      <c r="U11" s="20">
        <v>45505</v>
      </c>
      <c r="V11" s="6">
        <f t="shared" si="3"/>
        <v>13</v>
      </c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  <c r="XFD11" s="24"/>
    </row>
    <row r="12" spans="1:22 16369:16384" s="2" customFormat="1" ht="17.100000000000001" customHeight="1">
      <c r="A12" s="8">
        <v>6</v>
      </c>
      <c r="B12" s="28"/>
      <c r="C12" s="6" t="s">
        <v>51</v>
      </c>
      <c r="D12" s="6" t="s">
        <v>29</v>
      </c>
      <c r="E12" s="9" t="s">
        <v>52</v>
      </c>
      <c r="F12" s="9" t="s">
        <v>53</v>
      </c>
      <c r="G12" s="6" t="s">
        <v>32</v>
      </c>
      <c r="H12" s="10">
        <v>6545</v>
      </c>
      <c r="I12" s="10"/>
      <c r="J12" s="10">
        <f t="shared" si="0"/>
        <v>1047.2</v>
      </c>
      <c r="K12" s="10"/>
      <c r="L12" s="10"/>
      <c r="M12" s="10">
        <f t="shared" si="1"/>
        <v>1047.2</v>
      </c>
      <c r="N12" s="10"/>
      <c r="O12" s="10"/>
      <c r="P12" s="10"/>
      <c r="Q12" s="10"/>
      <c r="R12" s="19">
        <v>1</v>
      </c>
      <c r="S12" s="10">
        <f t="shared" si="2"/>
        <v>1047.2</v>
      </c>
      <c r="T12" s="9" t="s">
        <v>50</v>
      </c>
      <c r="U12" s="20">
        <v>45505</v>
      </c>
      <c r="V12" s="6">
        <f t="shared" si="3"/>
        <v>13</v>
      </c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  <c r="XFD12" s="24"/>
    </row>
    <row r="13" spans="1:22 16369:16384" s="2" customFormat="1" ht="17.100000000000001" customHeight="1">
      <c r="A13" s="8">
        <v>7</v>
      </c>
      <c r="B13" s="28"/>
      <c r="C13" s="6" t="s">
        <v>54</v>
      </c>
      <c r="D13" s="6" t="s">
        <v>29</v>
      </c>
      <c r="E13" s="9" t="s">
        <v>55</v>
      </c>
      <c r="F13" s="6" t="s">
        <v>56</v>
      </c>
      <c r="G13" s="6" t="s">
        <v>32</v>
      </c>
      <c r="H13" s="10">
        <v>5959</v>
      </c>
      <c r="I13" s="10"/>
      <c r="J13" s="10">
        <f t="shared" si="0"/>
        <v>953.44</v>
      </c>
      <c r="K13" s="10"/>
      <c r="L13" s="10"/>
      <c r="M13" s="10">
        <f t="shared" si="1"/>
        <v>953.44</v>
      </c>
      <c r="N13" s="10"/>
      <c r="O13" s="10"/>
      <c r="P13" s="10"/>
      <c r="Q13" s="10"/>
      <c r="R13" s="19">
        <v>1</v>
      </c>
      <c r="S13" s="10">
        <f t="shared" si="2"/>
        <v>953.44</v>
      </c>
      <c r="T13" s="9" t="s">
        <v>57</v>
      </c>
      <c r="U13" s="20">
        <v>45505</v>
      </c>
      <c r="V13" s="6">
        <f t="shared" si="3"/>
        <v>11</v>
      </c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  <c r="XFD13" s="24"/>
    </row>
    <row r="14" spans="1:22 16369:16384" s="2" customFormat="1" ht="17.100000000000001" customHeight="1">
      <c r="A14" s="8">
        <v>8</v>
      </c>
      <c r="B14" s="28"/>
      <c r="C14" s="6" t="s">
        <v>58</v>
      </c>
      <c r="D14" s="6" t="s">
        <v>29</v>
      </c>
      <c r="E14" s="12" t="s">
        <v>59</v>
      </c>
      <c r="F14" s="9" t="s">
        <v>60</v>
      </c>
      <c r="G14" s="6" t="s">
        <v>32</v>
      </c>
      <c r="H14" s="10">
        <v>6009</v>
      </c>
      <c r="I14" s="10"/>
      <c r="J14" s="10">
        <f t="shared" si="0"/>
        <v>961.44</v>
      </c>
      <c r="K14" s="10"/>
      <c r="L14" s="10"/>
      <c r="M14" s="10">
        <f t="shared" si="1"/>
        <v>961.44</v>
      </c>
      <c r="N14" s="10"/>
      <c r="O14" s="10"/>
      <c r="P14" s="10"/>
      <c r="Q14" s="10"/>
      <c r="R14" s="19">
        <v>1</v>
      </c>
      <c r="S14" s="10">
        <f t="shared" si="2"/>
        <v>961.44</v>
      </c>
      <c r="T14" s="9" t="s">
        <v>61</v>
      </c>
      <c r="U14" s="20">
        <v>45505</v>
      </c>
      <c r="V14" s="6">
        <f t="shared" si="3"/>
        <v>9</v>
      </c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  <c r="XFD14" s="24"/>
    </row>
    <row r="15" spans="1:22 16369:16384" s="2" customFormat="1" ht="17.100000000000001" customHeight="1">
      <c r="A15" s="8">
        <v>9</v>
      </c>
      <c r="B15" s="28"/>
      <c r="C15" s="6" t="s">
        <v>62</v>
      </c>
      <c r="D15" s="6" t="s">
        <v>35</v>
      </c>
      <c r="E15" s="12" t="s">
        <v>63</v>
      </c>
      <c r="F15" s="9" t="s">
        <v>64</v>
      </c>
      <c r="G15" s="6" t="s">
        <v>32</v>
      </c>
      <c r="H15" s="10">
        <v>5666</v>
      </c>
      <c r="I15" s="10"/>
      <c r="J15" s="10">
        <f t="shared" si="0"/>
        <v>906.56</v>
      </c>
      <c r="K15" s="10"/>
      <c r="L15" s="10"/>
      <c r="M15" s="10">
        <f t="shared" si="1"/>
        <v>906.56</v>
      </c>
      <c r="N15" s="10"/>
      <c r="O15" s="10"/>
      <c r="P15" s="10"/>
      <c r="Q15" s="10"/>
      <c r="R15" s="19">
        <v>1</v>
      </c>
      <c r="S15" s="10">
        <f t="shared" si="2"/>
        <v>906.56</v>
      </c>
      <c r="T15" s="9" t="s">
        <v>65</v>
      </c>
      <c r="U15" s="20">
        <v>45505</v>
      </c>
      <c r="V15" s="6">
        <f t="shared" si="3"/>
        <v>7</v>
      </c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pans="1:22 16369:16384" s="2" customFormat="1" ht="17.100000000000001" customHeight="1">
      <c r="A16" s="8">
        <v>10</v>
      </c>
      <c r="B16" s="28"/>
      <c r="C16" s="6" t="s">
        <v>66</v>
      </c>
      <c r="D16" s="6" t="s">
        <v>35</v>
      </c>
      <c r="E16" s="12" t="s">
        <v>67</v>
      </c>
      <c r="F16" s="9" t="s">
        <v>68</v>
      </c>
      <c r="G16" s="6" t="s">
        <v>32</v>
      </c>
      <c r="H16" s="10">
        <v>6666</v>
      </c>
      <c r="I16" s="10"/>
      <c r="J16" s="10">
        <f t="shared" si="0"/>
        <v>1066.56</v>
      </c>
      <c r="K16" s="10"/>
      <c r="L16" s="10"/>
      <c r="M16" s="10">
        <f t="shared" si="1"/>
        <v>1066.56</v>
      </c>
      <c r="N16" s="10"/>
      <c r="O16" s="10"/>
      <c r="P16" s="10"/>
      <c r="Q16" s="10"/>
      <c r="R16" s="19">
        <v>1</v>
      </c>
      <c r="S16" s="10">
        <f t="shared" si="2"/>
        <v>1066.56</v>
      </c>
      <c r="T16" s="9" t="s">
        <v>65</v>
      </c>
      <c r="U16" s="20">
        <v>45505</v>
      </c>
      <c r="V16" s="6">
        <f t="shared" si="3"/>
        <v>7</v>
      </c>
      <c r="XEO16" s="24"/>
      <c r="XEP16" s="24"/>
      <c r="XEQ16" s="24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  <c r="XFD16" s="24"/>
    </row>
    <row r="17" spans="1:22 16369:16384" s="2" customFormat="1" ht="17.100000000000001" customHeight="1">
      <c r="A17" s="8">
        <v>11</v>
      </c>
      <c r="B17" s="28"/>
      <c r="C17" s="6" t="s">
        <v>69</v>
      </c>
      <c r="D17" s="6" t="s">
        <v>29</v>
      </c>
      <c r="E17" s="12" t="s">
        <v>70</v>
      </c>
      <c r="F17" s="9" t="s">
        <v>71</v>
      </c>
      <c r="G17" s="6" t="s">
        <v>32</v>
      </c>
      <c r="H17" s="10">
        <v>7000</v>
      </c>
      <c r="I17" s="10"/>
      <c r="J17" s="10">
        <f t="shared" si="0"/>
        <v>1120</v>
      </c>
      <c r="K17" s="10"/>
      <c r="L17" s="10"/>
      <c r="M17" s="10">
        <f t="shared" si="1"/>
        <v>1120</v>
      </c>
      <c r="N17" s="10"/>
      <c r="O17" s="10"/>
      <c r="P17" s="10"/>
      <c r="Q17" s="10"/>
      <c r="R17" s="19">
        <v>1</v>
      </c>
      <c r="S17" s="10">
        <f t="shared" si="2"/>
        <v>1120</v>
      </c>
      <c r="T17" s="20">
        <v>45383</v>
      </c>
      <c r="U17" s="20">
        <v>45505</v>
      </c>
      <c r="V17" s="6">
        <f t="shared" si="3"/>
        <v>5</v>
      </c>
      <c r="XEO17" s="24"/>
      <c r="XEP17" s="24"/>
      <c r="XEQ17" s="24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  <c r="XFD17" s="24"/>
    </row>
    <row r="18" spans="1:22 16369:16384" s="2" customFormat="1" ht="17.100000000000001" customHeight="1">
      <c r="A18" s="8">
        <v>12</v>
      </c>
      <c r="B18" s="28"/>
      <c r="C18" s="6" t="s">
        <v>72</v>
      </c>
      <c r="D18" s="6" t="s">
        <v>29</v>
      </c>
      <c r="E18" s="12" t="s">
        <v>73</v>
      </c>
      <c r="F18" s="9" t="s">
        <v>74</v>
      </c>
      <c r="G18" s="6" t="s">
        <v>32</v>
      </c>
      <c r="H18" s="10">
        <v>6666</v>
      </c>
      <c r="I18" s="10"/>
      <c r="J18" s="10">
        <f t="shared" si="0"/>
        <v>1066.56</v>
      </c>
      <c r="K18" s="10"/>
      <c r="L18" s="10"/>
      <c r="M18" s="10">
        <f t="shared" si="1"/>
        <v>1066.56</v>
      </c>
      <c r="N18" s="10"/>
      <c r="O18" s="10"/>
      <c r="P18" s="10"/>
      <c r="Q18" s="10"/>
      <c r="R18" s="19">
        <v>1</v>
      </c>
      <c r="S18" s="10">
        <f t="shared" si="2"/>
        <v>1066.56</v>
      </c>
      <c r="T18" s="20">
        <v>45384</v>
      </c>
      <c r="U18" s="20">
        <v>45505</v>
      </c>
      <c r="V18" s="6">
        <f t="shared" si="3"/>
        <v>4</v>
      </c>
      <c r="XEO18" s="24"/>
      <c r="XEP18" s="24"/>
      <c r="XEQ18" s="24"/>
      <c r="XER18" s="24"/>
      <c r="XES18" s="24"/>
      <c r="XET18" s="24"/>
      <c r="XEU18" s="24"/>
      <c r="XEV18" s="24"/>
      <c r="XEW18" s="24"/>
      <c r="XEX18" s="24"/>
      <c r="XEY18" s="24"/>
      <c r="XEZ18" s="24"/>
      <c r="XFA18" s="24"/>
      <c r="XFB18" s="24"/>
      <c r="XFC18" s="24"/>
      <c r="XFD18" s="24"/>
    </row>
    <row r="19" spans="1:22 16369:16384" s="2" customFormat="1" ht="17.100000000000001" customHeight="1">
      <c r="A19" s="8">
        <v>13</v>
      </c>
      <c r="B19" s="28"/>
      <c r="C19" s="6" t="s">
        <v>75</v>
      </c>
      <c r="D19" s="6" t="s">
        <v>29</v>
      </c>
      <c r="E19" s="12" t="s">
        <v>76</v>
      </c>
      <c r="F19" s="9" t="s">
        <v>77</v>
      </c>
      <c r="G19" s="6" t="s">
        <v>32</v>
      </c>
      <c r="H19" s="10">
        <v>6666</v>
      </c>
      <c r="I19" s="10"/>
      <c r="J19" s="10">
        <f t="shared" si="0"/>
        <v>1066.56</v>
      </c>
      <c r="K19" s="10"/>
      <c r="L19" s="10"/>
      <c r="M19" s="10">
        <f t="shared" si="1"/>
        <v>1066.56</v>
      </c>
      <c r="N19" s="10"/>
      <c r="O19" s="10"/>
      <c r="P19" s="10"/>
      <c r="Q19" s="10"/>
      <c r="R19" s="19">
        <v>1</v>
      </c>
      <c r="S19" s="10">
        <f t="shared" si="2"/>
        <v>1066.56</v>
      </c>
      <c r="T19" s="20">
        <v>45413</v>
      </c>
      <c r="U19" s="20">
        <v>45505</v>
      </c>
      <c r="V19" s="6">
        <f t="shared" si="3"/>
        <v>4</v>
      </c>
      <c r="XEO19" s="24"/>
      <c r="XEP19" s="24"/>
      <c r="XEQ19" s="24"/>
      <c r="XER19" s="24"/>
      <c r="XES19" s="24"/>
      <c r="XET19" s="24"/>
      <c r="XEU19" s="24"/>
      <c r="XEV19" s="24"/>
      <c r="XEW19" s="24"/>
      <c r="XEX19" s="24"/>
      <c r="XEY19" s="24"/>
      <c r="XEZ19" s="24"/>
      <c r="XFA19" s="24"/>
      <c r="XFB19" s="24"/>
      <c r="XFC19" s="24"/>
      <c r="XFD19" s="24"/>
    </row>
    <row r="20" spans="1:22 16369:16384" s="2" customFormat="1" ht="17.100000000000001" customHeight="1">
      <c r="A20" s="8">
        <v>14</v>
      </c>
      <c r="B20" s="28"/>
      <c r="C20" s="6" t="s">
        <v>78</v>
      </c>
      <c r="D20" s="6" t="s">
        <v>35</v>
      </c>
      <c r="E20" s="12" t="s">
        <v>79</v>
      </c>
      <c r="F20" s="9" t="s">
        <v>80</v>
      </c>
      <c r="G20" s="6" t="s">
        <v>32</v>
      </c>
      <c r="H20" s="10">
        <v>6000</v>
      </c>
      <c r="I20" s="10"/>
      <c r="J20" s="10">
        <f t="shared" si="0"/>
        <v>960</v>
      </c>
      <c r="K20" s="10"/>
      <c r="L20" s="10"/>
      <c r="M20" s="10">
        <f t="shared" si="1"/>
        <v>960</v>
      </c>
      <c r="N20" s="10"/>
      <c r="O20" s="10"/>
      <c r="P20" s="10"/>
      <c r="Q20" s="10"/>
      <c r="R20" s="19">
        <v>1</v>
      </c>
      <c r="S20" s="10">
        <f t="shared" si="2"/>
        <v>960</v>
      </c>
      <c r="T20" s="20">
        <v>45444</v>
      </c>
      <c r="U20" s="20">
        <v>45505</v>
      </c>
      <c r="V20" s="6">
        <f t="shared" si="3"/>
        <v>3</v>
      </c>
      <c r="XEO20" s="24"/>
      <c r="XEP20" s="24"/>
      <c r="XEQ20" s="24"/>
      <c r="XER20" s="24"/>
      <c r="XES20" s="24"/>
      <c r="XET20" s="24"/>
      <c r="XEU20" s="24"/>
      <c r="XEV20" s="24"/>
      <c r="XEW20" s="24"/>
      <c r="XEX20" s="24"/>
      <c r="XEY20" s="24"/>
      <c r="XEZ20" s="24"/>
      <c r="XFA20" s="24"/>
      <c r="XFB20" s="24"/>
      <c r="XFC20" s="24"/>
      <c r="XFD20" s="24"/>
    </row>
    <row r="21" spans="1:22 16369:16384" s="2" customFormat="1" ht="17.100000000000001" customHeight="1">
      <c r="A21" s="8">
        <v>15</v>
      </c>
      <c r="B21" s="28"/>
      <c r="C21" s="6" t="s">
        <v>81</v>
      </c>
      <c r="D21" s="6" t="s">
        <v>29</v>
      </c>
      <c r="E21" s="9" t="s">
        <v>82</v>
      </c>
      <c r="F21" s="6" t="s">
        <v>83</v>
      </c>
      <c r="G21" s="13" t="s">
        <v>84</v>
      </c>
      <c r="H21" s="14">
        <v>4594</v>
      </c>
      <c r="I21" s="13">
        <v>7625</v>
      </c>
      <c r="J21" s="10">
        <f>ROUND(H21*0.16,2)</f>
        <v>735.04</v>
      </c>
      <c r="K21" s="10">
        <f>ROUND(I21*0.09,2)</f>
        <v>686.25</v>
      </c>
      <c r="L21" s="10">
        <f>ROUND(H21*0.005,2)</f>
        <v>22.97</v>
      </c>
      <c r="M21" s="10">
        <f>J21+K21+L21</f>
        <v>1444.26</v>
      </c>
      <c r="N21" s="10">
        <f>ROUND(H21*0.08,2)</f>
        <v>367.52</v>
      </c>
      <c r="O21" s="10">
        <f>ROUND(I21*0.02,2)</f>
        <v>152.5</v>
      </c>
      <c r="P21" s="10">
        <f>ROUND(H21*0.005,2)</f>
        <v>22.97</v>
      </c>
      <c r="Q21" s="10">
        <f>P21+O21+N21</f>
        <v>542.99</v>
      </c>
      <c r="R21" s="19">
        <v>1</v>
      </c>
      <c r="S21" s="10">
        <f t="shared" si="2"/>
        <v>1987.25</v>
      </c>
      <c r="T21" s="21" t="s">
        <v>85</v>
      </c>
      <c r="U21" s="20">
        <v>45505</v>
      </c>
      <c r="V21" s="6">
        <f t="shared" si="3"/>
        <v>17</v>
      </c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  <c r="XEY21" s="24"/>
      <c r="XEZ21" s="24"/>
      <c r="XFA21" s="24"/>
      <c r="XFB21" s="24"/>
      <c r="XFC21" s="24"/>
      <c r="XFD21" s="24"/>
    </row>
    <row r="22" spans="1:22 16369:16384" s="2" customFormat="1" ht="17.100000000000001" customHeight="1">
      <c r="A22" s="8">
        <v>16</v>
      </c>
      <c r="B22" s="28" t="s">
        <v>86</v>
      </c>
      <c r="C22" s="6" t="s">
        <v>87</v>
      </c>
      <c r="D22" s="6" t="s">
        <v>29</v>
      </c>
      <c r="E22" s="6" t="s">
        <v>88</v>
      </c>
      <c r="F22" s="8" t="s">
        <v>89</v>
      </c>
      <c r="G22" s="6" t="s">
        <v>32</v>
      </c>
      <c r="H22" s="10">
        <v>4575</v>
      </c>
      <c r="I22" s="10"/>
      <c r="J22" s="10">
        <f t="shared" ref="J22:J28" si="4">H22*0.16</f>
        <v>732</v>
      </c>
      <c r="K22" s="10"/>
      <c r="L22" s="10"/>
      <c r="M22" s="10">
        <f t="shared" ref="M22:M28" si="5">L22+K22+J22</f>
        <v>732</v>
      </c>
      <c r="N22" s="10"/>
      <c r="O22" s="10"/>
      <c r="P22" s="10"/>
      <c r="Q22" s="10"/>
      <c r="R22" s="19">
        <v>0.5</v>
      </c>
      <c r="S22" s="10">
        <f t="shared" ref="S22:S26" si="6">ROUND((Q22+M22)*0.5,2)</f>
        <v>366</v>
      </c>
      <c r="T22" s="22">
        <v>45139</v>
      </c>
      <c r="U22" s="20">
        <v>45505</v>
      </c>
      <c r="V22" s="6">
        <f t="shared" si="3"/>
        <v>13</v>
      </c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  <c r="XFD22" s="24"/>
    </row>
    <row r="23" spans="1:22 16369:16384" s="2" customFormat="1" ht="17.100000000000001" customHeight="1">
      <c r="A23" s="8">
        <v>17</v>
      </c>
      <c r="B23" s="28"/>
      <c r="C23" s="6" t="s">
        <v>90</v>
      </c>
      <c r="D23" s="6" t="s">
        <v>29</v>
      </c>
      <c r="E23" s="6" t="s">
        <v>91</v>
      </c>
      <c r="F23" s="6" t="s">
        <v>92</v>
      </c>
      <c r="G23" s="6" t="s">
        <v>32</v>
      </c>
      <c r="H23" s="10">
        <v>4575</v>
      </c>
      <c r="I23" s="10"/>
      <c r="J23" s="10">
        <f t="shared" si="4"/>
        <v>732</v>
      </c>
      <c r="K23" s="10"/>
      <c r="L23" s="10"/>
      <c r="M23" s="10">
        <f t="shared" si="5"/>
        <v>732</v>
      </c>
      <c r="N23" s="10"/>
      <c r="O23" s="10"/>
      <c r="P23" s="17"/>
      <c r="Q23" s="10"/>
      <c r="R23" s="19">
        <v>0.5</v>
      </c>
      <c r="S23" s="10">
        <f t="shared" si="6"/>
        <v>366</v>
      </c>
      <c r="T23" s="21" t="s">
        <v>93</v>
      </c>
      <c r="U23" s="20">
        <v>45505</v>
      </c>
      <c r="V23" s="6">
        <f t="shared" si="3"/>
        <v>15</v>
      </c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  <c r="XEY23" s="24"/>
      <c r="XEZ23" s="24"/>
      <c r="XFA23" s="24"/>
      <c r="XFB23" s="24"/>
      <c r="XFC23" s="24"/>
      <c r="XFD23" s="24"/>
    </row>
    <row r="24" spans="1:22 16369:16384" s="2" customFormat="1" ht="17.100000000000001" customHeight="1">
      <c r="A24" s="8">
        <v>18</v>
      </c>
      <c r="B24" s="28"/>
      <c r="C24" s="6" t="s">
        <v>94</v>
      </c>
      <c r="D24" s="6" t="s">
        <v>29</v>
      </c>
      <c r="E24" s="6" t="s">
        <v>95</v>
      </c>
      <c r="F24" s="15" t="s">
        <v>96</v>
      </c>
      <c r="G24" s="6" t="s">
        <v>32</v>
      </c>
      <c r="H24" s="10">
        <v>4575</v>
      </c>
      <c r="I24" s="10"/>
      <c r="J24" s="10">
        <f t="shared" si="4"/>
        <v>732</v>
      </c>
      <c r="K24" s="10"/>
      <c r="L24" s="10"/>
      <c r="M24" s="10">
        <f t="shared" si="5"/>
        <v>732</v>
      </c>
      <c r="N24" s="10"/>
      <c r="O24" s="10"/>
      <c r="P24" s="17"/>
      <c r="Q24" s="10"/>
      <c r="R24" s="19">
        <v>0.5</v>
      </c>
      <c r="S24" s="10">
        <f t="shared" si="6"/>
        <v>366</v>
      </c>
      <c r="T24" s="21" t="s">
        <v>97</v>
      </c>
      <c r="U24" s="20">
        <v>45505</v>
      </c>
      <c r="V24" s="6">
        <f t="shared" si="3"/>
        <v>14</v>
      </c>
      <c r="XEO24" s="24"/>
      <c r="XEP24" s="24"/>
      <c r="XEQ24" s="24"/>
      <c r="XER24" s="24"/>
      <c r="XES24" s="24"/>
      <c r="XET24" s="24"/>
      <c r="XEU24" s="24"/>
      <c r="XEV24" s="24"/>
      <c r="XEW24" s="24"/>
      <c r="XEX24" s="24"/>
      <c r="XEY24" s="24"/>
      <c r="XEZ24" s="24"/>
      <c r="XFA24" s="24"/>
      <c r="XFB24" s="24"/>
      <c r="XFC24" s="24"/>
      <c r="XFD24" s="24"/>
    </row>
    <row r="25" spans="1:22 16369:16384" s="2" customFormat="1" ht="17.100000000000001" customHeight="1">
      <c r="A25" s="8">
        <v>19</v>
      </c>
      <c r="B25" s="28"/>
      <c r="C25" s="6" t="s">
        <v>98</v>
      </c>
      <c r="D25" s="6" t="s">
        <v>29</v>
      </c>
      <c r="E25" s="6" t="s">
        <v>99</v>
      </c>
      <c r="F25" s="6" t="s">
        <v>100</v>
      </c>
      <c r="G25" s="6" t="s">
        <v>32</v>
      </c>
      <c r="H25" s="6">
        <v>7180</v>
      </c>
      <c r="I25" s="10"/>
      <c r="J25" s="10">
        <f t="shared" si="4"/>
        <v>1148.8</v>
      </c>
      <c r="K25" s="10"/>
      <c r="L25" s="10"/>
      <c r="M25" s="10">
        <f t="shared" si="5"/>
        <v>1148.8</v>
      </c>
      <c r="N25" s="10"/>
      <c r="O25" s="10"/>
      <c r="P25" s="17"/>
      <c r="Q25" s="10"/>
      <c r="R25" s="19">
        <v>0.5</v>
      </c>
      <c r="S25" s="10">
        <f t="shared" si="6"/>
        <v>574.4</v>
      </c>
      <c r="T25" s="21" t="s">
        <v>101</v>
      </c>
      <c r="U25" s="20">
        <v>45505</v>
      </c>
      <c r="V25" s="6">
        <f t="shared" si="3"/>
        <v>5</v>
      </c>
      <c r="XEO25" s="24"/>
      <c r="XEP25" s="24"/>
      <c r="XEQ25" s="24"/>
      <c r="XER25" s="24"/>
      <c r="XES25" s="24"/>
      <c r="XET25" s="24"/>
      <c r="XEU25" s="24"/>
      <c r="XEV25" s="24"/>
      <c r="XEW25" s="24"/>
      <c r="XEX25" s="24"/>
      <c r="XEY25" s="24"/>
      <c r="XEZ25" s="24"/>
      <c r="XFA25" s="24"/>
      <c r="XFB25" s="24"/>
      <c r="XFC25" s="24"/>
      <c r="XFD25" s="24"/>
    </row>
    <row r="26" spans="1:22 16369:16384" s="2" customFormat="1" ht="17.100000000000001" customHeight="1">
      <c r="A26" s="8">
        <v>20</v>
      </c>
      <c r="B26" s="28"/>
      <c r="C26" s="6" t="s">
        <v>102</v>
      </c>
      <c r="D26" s="6" t="s">
        <v>29</v>
      </c>
      <c r="E26" s="6" t="s">
        <v>103</v>
      </c>
      <c r="F26" s="8" t="s">
        <v>104</v>
      </c>
      <c r="G26" s="6" t="s">
        <v>32</v>
      </c>
      <c r="H26" s="6">
        <v>5625</v>
      </c>
      <c r="I26" s="10"/>
      <c r="J26" s="10">
        <f t="shared" si="4"/>
        <v>900</v>
      </c>
      <c r="K26" s="10"/>
      <c r="L26" s="10"/>
      <c r="M26" s="10">
        <f t="shared" si="5"/>
        <v>900</v>
      </c>
      <c r="N26" s="10"/>
      <c r="O26" s="10"/>
      <c r="P26" s="17"/>
      <c r="Q26" s="10"/>
      <c r="R26" s="19">
        <v>0.5</v>
      </c>
      <c r="S26" s="10">
        <f t="shared" si="6"/>
        <v>450</v>
      </c>
      <c r="T26" s="21" t="s">
        <v>105</v>
      </c>
      <c r="U26" s="20">
        <v>45505</v>
      </c>
      <c r="V26" s="6">
        <f t="shared" si="3"/>
        <v>1</v>
      </c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  <c r="XEY26" s="24"/>
      <c r="XEZ26" s="24"/>
      <c r="XFA26" s="24"/>
      <c r="XFB26" s="24"/>
      <c r="XFC26" s="24"/>
      <c r="XFD26" s="24"/>
    </row>
    <row r="27" spans="1:22 16369:16384" s="2" customFormat="1" ht="39.950000000000003" customHeight="1">
      <c r="A27" s="8">
        <v>21</v>
      </c>
      <c r="B27" s="6" t="s">
        <v>106</v>
      </c>
      <c r="C27" s="9" t="s">
        <v>107</v>
      </c>
      <c r="D27" s="9" t="s">
        <v>35</v>
      </c>
      <c r="E27" s="9" t="s">
        <v>108</v>
      </c>
      <c r="F27" s="9" t="s">
        <v>109</v>
      </c>
      <c r="G27" s="6" t="s">
        <v>32</v>
      </c>
      <c r="H27" s="10">
        <v>5516</v>
      </c>
      <c r="I27" s="17"/>
      <c r="J27" s="10">
        <f t="shared" si="4"/>
        <v>882.56</v>
      </c>
      <c r="K27" s="10"/>
      <c r="L27" s="10"/>
      <c r="M27" s="10">
        <f t="shared" si="5"/>
        <v>882.56</v>
      </c>
      <c r="N27" s="10"/>
      <c r="O27" s="10"/>
      <c r="P27" s="10"/>
      <c r="Q27" s="10"/>
      <c r="R27" s="19">
        <v>1</v>
      </c>
      <c r="S27" s="10">
        <f t="shared" ref="S27:S64" si="7">Q27+M27</f>
        <v>882.56</v>
      </c>
      <c r="T27" s="22">
        <v>45047</v>
      </c>
      <c r="U27" s="20">
        <v>45505</v>
      </c>
      <c r="V27" s="6">
        <f t="shared" si="3"/>
        <v>16</v>
      </c>
      <c r="XEO27" s="24"/>
      <c r="XEP27" s="24"/>
      <c r="XEQ27" s="24"/>
      <c r="XER27" s="24"/>
      <c r="XES27" s="24"/>
      <c r="XET27" s="24"/>
      <c r="XEU27" s="24"/>
      <c r="XEV27" s="24"/>
      <c r="XEW27" s="24"/>
      <c r="XEX27" s="24"/>
      <c r="XEY27" s="24"/>
      <c r="XEZ27" s="24"/>
      <c r="XFA27" s="24"/>
      <c r="XFB27" s="24"/>
      <c r="XFC27" s="24"/>
      <c r="XFD27" s="24"/>
    </row>
    <row r="28" spans="1:22 16369:16384" s="2" customFormat="1" ht="21.95" customHeight="1">
      <c r="A28" s="8">
        <v>22</v>
      </c>
      <c r="B28" s="28" t="s">
        <v>110</v>
      </c>
      <c r="C28" s="16" t="s">
        <v>111</v>
      </c>
      <c r="D28" s="6" t="s">
        <v>29</v>
      </c>
      <c r="E28" s="9" t="s">
        <v>112</v>
      </c>
      <c r="F28" s="15" t="s">
        <v>113</v>
      </c>
      <c r="G28" s="6" t="s">
        <v>32</v>
      </c>
      <c r="H28" s="10">
        <v>6549</v>
      </c>
      <c r="I28" s="10"/>
      <c r="J28" s="10">
        <f t="shared" si="4"/>
        <v>1047.8399999999999</v>
      </c>
      <c r="K28" s="10"/>
      <c r="L28" s="10"/>
      <c r="M28" s="10">
        <f t="shared" si="5"/>
        <v>1047.8399999999999</v>
      </c>
      <c r="N28" s="10"/>
      <c r="O28" s="10"/>
      <c r="P28" s="10"/>
      <c r="Q28" s="10"/>
      <c r="R28" s="19">
        <v>0.5</v>
      </c>
      <c r="S28" s="10">
        <f>ROUND((Q28+M28)*0.5,2)</f>
        <v>523.91999999999996</v>
      </c>
      <c r="T28" s="23">
        <v>44531</v>
      </c>
      <c r="U28" s="20">
        <v>45505</v>
      </c>
      <c r="V28" s="6">
        <f t="shared" si="3"/>
        <v>33</v>
      </c>
      <c r="XEO28" s="24"/>
      <c r="XEP28" s="24"/>
      <c r="XEQ28" s="24"/>
      <c r="XER28" s="24"/>
      <c r="XES28" s="24"/>
      <c r="XET28" s="24"/>
      <c r="XEU28" s="24"/>
      <c r="XEV28" s="24"/>
      <c r="XEW28" s="24"/>
      <c r="XEX28" s="24"/>
      <c r="XEY28" s="24"/>
      <c r="XEZ28" s="24"/>
      <c r="XFA28" s="24"/>
      <c r="XFB28" s="24"/>
      <c r="XFC28" s="24"/>
      <c r="XFD28" s="24"/>
    </row>
    <row r="29" spans="1:22 16369:16384" s="2" customFormat="1" ht="21.95" customHeight="1">
      <c r="A29" s="8">
        <v>23</v>
      </c>
      <c r="B29" s="28"/>
      <c r="C29" s="15" t="s">
        <v>114</v>
      </c>
      <c r="D29" s="9" t="s">
        <v>35</v>
      </c>
      <c r="E29" s="9" t="s">
        <v>115</v>
      </c>
      <c r="F29" s="15" t="s">
        <v>116</v>
      </c>
      <c r="G29" s="6" t="s">
        <v>84</v>
      </c>
      <c r="H29" s="10">
        <v>4575</v>
      </c>
      <c r="I29" s="13">
        <v>7625</v>
      </c>
      <c r="J29" s="10">
        <f t="shared" ref="J29:J42" si="8">ROUND(H29*0.16,2)</f>
        <v>732</v>
      </c>
      <c r="K29" s="10">
        <f>ROUND(I29*0.09,2)</f>
        <v>686.25</v>
      </c>
      <c r="L29" s="10">
        <f>ROUND(H29*0.005,2)</f>
        <v>22.88</v>
      </c>
      <c r="M29" s="10">
        <f>J29+K29+L29</f>
        <v>1441.13</v>
      </c>
      <c r="N29" s="10">
        <f>ROUND(H29*0.08,2)</f>
        <v>366</v>
      </c>
      <c r="O29" s="10">
        <f>ROUND(I29*0.02,2)</f>
        <v>152.5</v>
      </c>
      <c r="P29" s="10">
        <f>ROUND(H29*0.005,2)</f>
        <v>22.88</v>
      </c>
      <c r="Q29" s="10">
        <f>P29+O29+N29</f>
        <v>541.38</v>
      </c>
      <c r="R29" s="19">
        <v>1</v>
      </c>
      <c r="S29" s="10">
        <f>ROUND((Q29+M29),2)</f>
        <v>1982.51</v>
      </c>
      <c r="T29" s="21" t="s">
        <v>105</v>
      </c>
      <c r="U29" s="20">
        <v>45505</v>
      </c>
      <c r="V29" s="6">
        <f t="shared" si="3"/>
        <v>1</v>
      </c>
      <c r="XEO29" s="24"/>
      <c r="XEP29" s="24"/>
      <c r="XEQ29" s="24"/>
      <c r="XER29" s="24"/>
      <c r="XES29" s="24"/>
      <c r="XET29" s="24"/>
      <c r="XEU29" s="24"/>
      <c r="XEV29" s="24"/>
      <c r="XEW29" s="24"/>
      <c r="XEX29" s="24"/>
      <c r="XEY29" s="24"/>
      <c r="XEZ29" s="24"/>
      <c r="XFA29" s="24"/>
      <c r="XFB29" s="24"/>
      <c r="XFC29" s="24"/>
      <c r="XFD29" s="24"/>
    </row>
    <row r="30" spans="1:22 16369:16384" s="2" customFormat="1" ht="17.100000000000001" customHeight="1">
      <c r="A30" s="8">
        <v>24</v>
      </c>
      <c r="B30" s="28" t="s">
        <v>117</v>
      </c>
      <c r="C30" s="6" t="s">
        <v>118</v>
      </c>
      <c r="D30" s="6" t="s">
        <v>35</v>
      </c>
      <c r="E30" s="9" t="s">
        <v>119</v>
      </c>
      <c r="F30" s="6" t="s">
        <v>120</v>
      </c>
      <c r="G30" s="6" t="s">
        <v>32</v>
      </c>
      <c r="H30" s="10">
        <v>5332.12</v>
      </c>
      <c r="I30" s="10"/>
      <c r="J30" s="10">
        <f t="shared" si="8"/>
        <v>853.14</v>
      </c>
      <c r="K30" s="10"/>
      <c r="L30" s="10"/>
      <c r="M30" s="10">
        <f t="shared" ref="M30:M41" si="9">L30+K30+J30</f>
        <v>853.14</v>
      </c>
      <c r="N30" s="10"/>
      <c r="O30" s="10"/>
      <c r="P30" s="10"/>
      <c r="Q30" s="10"/>
      <c r="R30" s="19">
        <v>1</v>
      </c>
      <c r="S30" s="10">
        <f t="shared" si="7"/>
        <v>853.14</v>
      </c>
      <c r="T30" s="9" t="s">
        <v>42</v>
      </c>
      <c r="U30" s="20">
        <v>45505</v>
      </c>
      <c r="V30" s="6">
        <f t="shared" si="3"/>
        <v>18</v>
      </c>
      <c r="XEO30" s="24"/>
      <c r="XEP30" s="24"/>
      <c r="XEQ30" s="24"/>
      <c r="XER30" s="24"/>
      <c r="XES30" s="24"/>
      <c r="XET30" s="24"/>
      <c r="XEU30" s="24"/>
      <c r="XEV30" s="24"/>
      <c r="XEW30" s="24"/>
      <c r="XEX30" s="24"/>
      <c r="XEY30" s="24"/>
      <c r="XEZ30" s="24"/>
      <c r="XFA30" s="24"/>
      <c r="XFB30" s="24"/>
      <c r="XFC30" s="24"/>
      <c r="XFD30" s="24"/>
    </row>
    <row r="31" spans="1:22 16369:16384" s="2" customFormat="1" ht="17.100000000000001" customHeight="1">
      <c r="A31" s="8">
        <v>25</v>
      </c>
      <c r="B31" s="28"/>
      <c r="C31" s="6" t="s">
        <v>121</v>
      </c>
      <c r="D31" s="6" t="s">
        <v>29</v>
      </c>
      <c r="E31" s="6" t="s">
        <v>122</v>
      </c>
      <c r="F31" s="6" t="s">
        <v>123</v>
      </c>
      <c r="G31" s="6" t="s">
        <v>32</v>
      </c>
      <c r="H31" s="10">
        <v>4575</v>
      </c>
      <c r="I31" s="10"/>
      <c r="J31" s="10">
        <f t="shared" si="8"/>
        <v>732</v>
      </c>
      <c r="K31" s="10"/>
      <c r="L31" s="10"/>
      <c r="M31" s="10">
        <f t="shared" si="9"/>
        <v>732</v>
      </c>
      <c r="N31" s="10"/>
      <c r="O31" s="10"/>
      <c r="P31" s="10"/>
      <c r="Q31" s="10"/>
      <c r="R31" s="19">
        <v>1</v>
      </c>
      <c r="S31" s="10">
        <f t="shared" si="7"/>
        <v>732</v>
      </c>
      <c r="T31" s="9" t="s">
        <v>124</v>
      </c>
      <c r="U31" s="20">
        <v>45505</v>
      </c>
      <c r="V31" s="6">
        <f t="shared" si="3"/>
        <v>34</v>
      </c>
      <c r="XEO31" s="24"/>
      <c r="XEP31" s="24"/>
      <c r="XEQ31" s="24"/>
      <c r="XER31" s="24"/>
      <c r="XES31" s="24"/>
      <c r="XET31" s="24"/>
      <c r="XEU31" s="24"/>
      <c r="XEV31" s="24"/>
      <c r="XEW31" s="24"/>
      <c r="XEX31" s="24"/>
      <c r="XEY31" s="24"/>
      <c r="XEZ31" s="24"/>
      <c r="XFA31" s="24"/>
      <c r="XFB31" s="24"/>
      <c r="XFC31" s="24"/>
      <c r="XFD31" s="24"/>
    </row>
    <row r="32" spans="1:22 16369:16384" s="2" customFormat="1" ht="17.100000000000001" customHeight="1">
      <c r="A32" s="8">
        <v>26</v>
      </c>
      <c r="B32" s="28"/>
      <c r="C32" s="6" t="s">
        <v>125</v>
      </c>
      <c r="D32" s="6" t="s">
        <v>35</v>
      </c>
      <c r="E32" s="9" t="s">
        <v>126</v>
      </c>
      <c r="F32" s="6" t="s">
        <v>127</v>
      </c>
      <c r="G32" s="6" t="s">
        <v>32</v>
      </c>
      <c r="H32" s="10">
        <v>5533.33</v>
      </c>
      <c r="I32" s="10"/>
      <c r="J32" s="10">
        <f t="shared" si="8"/>
        <v>885.33</v>
      </c>
      <c r="K32" s="10"/>
      <c r="L32" s="10"/>
      <c r="M32" s="10">
        <f t="shared" si="9"/>
        <v>885.33</v>
      </c>
      <c r="N32" s="10"/>
      <c r="O32" s="10"/>
      <c r="P32" s="10"/>
      <c r="Q32" s="10"/>
      <c r="R32" s="19">
        <v>1</v>
      </c>
      <c r="S32" s="10">
        <f t="shared" si="7"/>
        <v>885.33</v>
      </c>
      <c r="T32" s="9" t="s">
        <v>128</v>
      </c>
      <c r="U32" s="20">
        <v>45505</v>
      </c>
      <c r="V32" s="6">
        <f t="shared" si="3"/>
        <v>32</v>
      </c>
      <c r="XEO32" s="24"/>
      <c r="XEP32" s="24"/>
      <c r="XEQ32" s="24"/>
      <c r="XER32" s="24"/>
      <c r="XES32" s="24"/>
      <c r="XET32" s="24"/>
      <c r="XEU32" s="24"/>
      <c r="XEV32" s="24"/>
      <c r="XEW32" s="24"/>
      <c r="XEX32" s="24"/>
      <c r="XEY32" s="24"/>
      <c r="XEZ32" s="24"/>
      <c r="XFA32" s="24"/>
      <c r="XFB32" s="24"/>
      <c r="XFC32" s="24"/>
      <c r="XFD32" s="24"/>
    </row>
    <row r="33" spans="1:22 16369:16384" s="2" customFormat="1" ht="17.100000000000001" customHeight="1">
      <c r="A33" s="8">
        <v>27</v>
      </c>
      <c r="B33" s="28"/>
      <c r="C33" s="6" t="s">
        <v>129</v>
      </c>
      <c r="D33" s="6" t="s">
        <v>35</v>
      </c>
      <c r="E33" s="9" t="s">
        <v>130</v>
      </c>
      <c r="F33" s="6" t="s">
        <v>131</v>
      </c>
      <c r="G33" s="6" t="s">
        <v>32</v>
      </c>
      <c r="H33" s="10">
        <v>4575</v>
      </c>
      <c r="I33" s="10"/>
      <c r="J33" s="10">
        <f t="shared" si="8"/>
        <v>732</v>
      </c>
      <c r="K33" s="10"/>
      <c r="L33" s="10"/>
      <c r="M33" s="10">
        <f t="shared" si="9"/>
        <v>732</v>
      </c>
      <c r="N33" s="10"/>
      <c r="O33" s="10"/>
      <c r="P33" s="10"/>
      <c r="Q33" s="10"/>
      <c r="R33" s="19">
        <v>1</v>
      </c>
      <c r="S33" s="10">
        <f t="shared" si="7"/>
        <v>732</v>
      </c>
      <c r="T33" s="9" t="s">
        <v>42</v>
      </c>
      <c r="U33" s="20">
        <v>45505</v>
      </c>
      <c r="V33" s="6">
        <f t="shared" si="3"/>
        <v>18</v>
      </c>
      <c r="XEO33" s="24"/>
      <c r="XEP33" s="24"/>
      <c r="XEQ33" s="24"/>
      <c r="XER33" s="24"/>
      <c r="XES33" s="24"/>
      <c r="XET33" s="24"/>
      <c r="XEU33" s="24"/>
      <c r="XEV33" s="24"/>
      <c r="XEW33" s="24"/>
      <c r="XEX33" s="24"/>
      <c r="XEY33" s="24"/>
      <c r="XEZ33" s="24"/>
      <c r="XFA33" s="24"/>
      <c r="XFB33" s="24"/>
      <c r="XFC33" s="24"/>
      <c r="XFD33" s="24"/>
    </row>
    <row r="34" spans="1:22 16369:16384" s="2" customFormat="1" ht="17.100000000000001" customHeight="1">
      <c r="A34" s="8">
        <v>28</v>
      </c>
      <c r="B34" s="28"/>
      <c r="C34" s="6" t="s">
        <v>132</v>
      </c>
      <c r="D34" s="6" t="s">
        <v>35</v>
      </c>
      <c r="E34" s="9" t="s">
        <v>133</v>
      </c>
      <c r="F34" s="6" t="s">
        <v>134</v>
      </c>
      <c r="G34" s="6" t="s">
        <v>32</v>
      </c>
      <c r="H34" s="10">
        <v>5350</v>
      </c>
      <c r="I34" s="10"/>
      <c r="J34" s="10">
        <f t="shared" si="8"/>
        <v>856</v>
      </c>
      <c r="K34" s="10"/>
      <c r="L34" s="10"/>
      <c r="M34" s="10">
        <f t="shared" si="9"/>
        <v>856</v>
      </c>
      <c r="N34" s="10"/>
      <c r="O34" s="10"/>
      <c r="P34" s="10"/>
      <c r="Q34" s="10"/>
      <c r="R34" s="19">
        <v>1</v>
      </c>
      <c r="S34" s="10">
        <f t="shared" si="7"/>
        <v>856</v>
      </c>
      <c r="T34" s="9" t="s">
        <v>135</v>
      </c>
      <c r="U34" s="20">
        <v>45505</v>
      </c>
      <c r="V34" s="6">
        <f t="shared" si="3"/>
        <v>4</v>
      </c>
      <c r="XEO34" s="24"/>
      <c r="XEP34" s="24"/>
      <c r="XEQ34" s="24"/>
      <c r="XER34" s="24"/>
      <c r="XES34" s="24"/>
      <c r="XET34" s="24"/>
      <c r="XEU34" s="24"/>
      <c r="XEV34" s="24"/>
      <c r="XEW34" s="24"/>
      <c r="XEX34" s="24"/>
      <c r="XEY34" s="24"/>
      <c r="XEZ34" s="24"/>
      <c r="XFA34" s="24"/>
      <c r="XFB34" s="24"/>
      <c r="XFC34" s="24"/>
      <c r="XFD34" s="24"/>
    </row>
    <row r="35" spans="1:22 16369:16384" s="2" customFormat="1" ht="17.100000000000001" customHeight="1">
      <c r="A35" s="8">
        <v>29</v>
      </c>
      <c r="B35" s="28"/>
      <c r="C35" s="6" t="s">
        <v>136</v>
      </c>
      <c r="D35" s="6" t="s">
        <v>35</v>
      </c>
      <c r="E35" s="9" t="s">
        <v>137</v>
      </c>
      <c r="F35" s="6" t="s">
        <v>138</v>
      </c>
      <c r="G35" s="6" t="s">
        <v>32</v>
      </c>
      <c r="H35" s="8">
        <v>5571</v>
      </c>
      <c r="I35" s="10"/>
      <c r="J35" s="10">
        <f t="shared" si="8"/>
        <v>891.36</v>
      </c>
      <c r="K35" s="10"/>
      <c r="L35" s="10"/>
      <c r="M35" s="10">
        <f t="shared" si="9"/>
        <v>891.36</v>
      </c>
      <c r="N35" s="10"/>
      <c r="O35" s="10"/>
      <c r="P35" s="10"/>
      <c r="Q35" s="10"/>
      <c r="R35" s="19">
        <v>1</v>
      </c>
      <c r="S35" s="10">
        <f t="shared" si="7"/>
        <v>891.36</v>
      </c>
      <c r="T35" s="20">
        <v>45444</v>
      </c>
      <c r="U35" s="20">
        <v>45505</v>
      </c>
      <c r="V35" s="6">
        <f t="shared" si="3"/>
        <v>3</v>
      </c>
      <c r="XEO35" s="24"/>
      <c r="XEP35" s="24"/>
      <c r="XEQ35" s="24"/>
      <c r="XER35" s="24"/>
      <c r="XES35" s="24"/>
      <c r="XET35" s="24"/>
      <c r="XEU35" s="24"/>
      <c r="XEV35" s="24"/>
      <c r="XEW35" s="24"/>
      <c r="XEX35" s="24"/>
      <c r="XEY35" s="24"/>
      <c r="XEZ35" s="24"/>
      <c r="XFA35" s="24"/>
      <c r="XFB35" s="24"/>
      <c r="XFC35" s="24"/>
      <c r="XFD35" s="24"/>
    </row>
    <row r="36" spans="1:22 16369:16384" s="2" customFormat="1" ht="17.100000000000001" customHeight="1">
      <c r="A36" s="8">
        <v>30</v>
      </c>
      <c r="B36" s="28"/>
      <c r="C36" s="6" t="s">
        <v>139</v>
      </c>
      <c r="D36" s="6" t="s">
        <v>29</v>
      </c>
      <c r="E36" s="9" t="s">
        <v>140</v>
      </c>
      <c r="F36" s="6" t="s">
        <v>141</v>
      </c>
      <c r="G36" s="6" t="s">
        <v>32</v>
      </c>
      <c r="H36" s="8">
        <v>4575</v>
      </c>
      <c r="I36" s="10"/>
      <c r="J36" s="10">
        <f t="shared" si="8"/>
        <v>732</v>
      </c>
      <c r="K36" s="10"/>
      <c r="L36" s="10"/>
      <c r="M36" s="10">
        <f t="shared" si="9"/>
        <v>732</v>
      </c>
      <c r="N36" s="10"/>
      <c r="O36" s="10"/>
      <c r="P36" s="10"/>
      <c r="Q36" s="10"/>
      <c r="R36" s="19">
        <v>1</v>
      </c>
      <c r="S36" s="10">
        <f t="shared" si="7"/>
        <v>732</v>
      </c>
      <c r="T36" s="20">
        <v>45444</v>
      </c>
      <c r="U36" s="20">
        <v>45505</v>
      </c>
      <c r="V36" s="6">
        <f t="shared" si="3"/>
        <v>3</v>
      </c>
      <c r="XEO36" s="24"/>
      <c r="XEP36" s="24"/>
      <c r="XEQ36" s="24"/>
      <c r="XER36" s="24"/>
      <c r="XES36" s="24"/>
      <c r="XET36" s="24"/>
      <c r="XEU36" s="24"/>
      <c r="XEV36" s="24"/>
      <c r="XEW36" s="24"/>
      <c r="XEX36" s="24"/>
      <c r="XEY36" s="24"/>
      <c r="XEZ36" s="24"/>
      <c r="XFA36" s="24"/>
      <c r="XFB36" s="24"/>
      <c r="XFC36" s="24"/>
      <c r="XFD36" s="24"/>
    </row>
    <row r="37" spans="1:22 16369:16384" s="2" customFormat="1" ht="17.100000000000001" customHeight="1">
      <c r="A37" s="8">
        <v>31</v>
      </c>
      <c r="B37" s="28"/>
      <c r="C37" s="6" t="s">
        <v>142</v>
      </c>
      <c r="D37" s="6" t="s">
        <v>29</v>
      </c>
      <c r="E37" s="9" t="s">
        <v>143</v>
      </c>
      <c r="F37" s="6" t="s">
        <v>144</v>
      </c>
      <c r="G37" s="6" t="s">
        <v>32</v>
      </c>
      <c r="H37" s="8">
        <v>4575</v>
      </c>
      <c r="I37" s="10"/>
      <c r="J37" s="10">
        <f t="shared" si="8"/>
        <v>732</v>
      </c>
      <c r="K37" s="10"/>
      <c r="L37" s="10"/>
      <c r="M37" s="10">
        <f t="shared" si="9"/>
        <v>732</v>
      </c>
      <c r="N37" s="10"/>
      <c r="O37" s="10"/>
      <c r="P37" s="10"/>
      <c r="Q37" s="10"/>
      <c r="R37" s="19">
        <v>1</v>
      </c>
      <c r="S37" s="10">
        <f t="shared" si="7"/>
        <v>732</v>
      </c>
      <c r="T37" s="20">
        <v>45444</v>
      </c>
      <c r="U37" s="20">
        <v>45505</v>
      </c>
      <c r="V37" s="6">
        <f t="shared" si="3"/>
        <v>3</v>
      </c>
      <c r="XEO37" s="24"/>
      <c r="XEP37" s="24"/>
      <c r="XEQ37" s="24"/>
      <c r="XER37" s="24"/>
      <c r="XES37" s="24"/>
      <c r="XET37" s="24"/>
      <c r="XEU37" s="24"/>
      <c r="XEV37" s="24"/>
      <c r="XEW37" s="24"/>
      <c r="XEX37" s="24"/>
      <c r="XEY37" s="24"/>
      <c r="XEZ37" s="24"/>
      <c r="XFA37" s="24"/>
      <c r="XFB37" s="24"/>
      <c r="XFC37" s="24"/>
      <c r="XFD37" s="24"/>
    </row>
    <row r="38" spans="1:22 16369:16384" s="2" customFormat="1" ht="17.100000000000001" customHeight="1">
      <c r="A38" s="8">
        <v>32</v>
      </c>
      <c r="B38" s="28"/>
      <c r="C38" s="6" t="s">
        <v>145</v>
      </c>
      <c r="D38" s="6" t="s">
        <v>29</v>
      </c>
      <c r="E38" s="9" t="s">
        <v>146</v>
      </c>
      <c r="F38" s="6" t="s">
        <v>147</v>
      </c>
      <c r="G38" s="6" t="s">
        <v>32</v>
      </c>
      <c r="H38" s="8">
        <v>4575</v>
      </c>
      <c r="I38" s="10"/>
      <c r="J38" s="10">
        <f t="shared" si="8"/>
        <v>732</v>
      </c>
      <c r="K38" s="10"/>
      <c r="L38" s="10"/>
      <c r="M38" s="10">
        <f t="shared" si="9"/>
        <v>732</v>
      </c>
      <c r="N38" s="10"/>
      <c r="O38" s="10"/>
      <c r="P38" s="10"/>
      <c r="Q38" s="10"/>
      <c r="R38" s="19">
        <v>1</v>
      </c>
      <c r="S38" s="10">
        <f t="shared" si="7"/>
        <v>732</v>
      </c>
      <c r="T38" s="20">
        <v>45474</v>
      </c>
      <c r="U38" s="20">
        <v>45505</v>
      </c>
      <c r="V38" s="6">
        <f t="shared" si="3"/>
        <v>2</v>
      </c>
      <c r="XEO38" s="24"/>
      <c r="XEP38" s="24"/>
      <c r="XEQ38" s="24"/>
      <c r="XER38" s="24"/>
      <c r="XES38" s="24"/>
      <c r="XET38" s="24"/>
      <c r="XEU38" s="24"/>
      <c r="XEV38" s="24"/>
      <c r="XEW38" s="24"/>
      <c r="XEX38" s="24"/>
      <c r="XEY38" s="24"/>
      <c r="XEZ38" s="24"/>
      <c r="XFA38" s="24"/>
      <c r="XFB38" s="24"/>
      <c r="XFC38" s="24"/>
      <c r="XFD38" s="24"/>
    </row>
    <row r="39" spans="1:22 16369:16384" s="2" customFormat="1" ht="17.100000000000001" customHeight="1">
      <c r="A39" s="8">
        <v>33</v>
      </c>
      <c r="B39" s="28"/>
      <c r="C39" s="6" t="s">
        <v>148</v>
      </c>
      <c r="D39" s="6" t="s">
        <v>29</v>
      </c>
      <c r="E39" s="9" t="s">
        <v>149</v>
      </c>
      <c r="F39" s="6" t="s">
        <v>150</v>
      </c>
      <c r="G39" s="6" t="s">
        <v>32</v>
      </c>
      <c r="H39" s="8">
        <v>4575</v>
      </c>
      <c r="I39" s="10"/>
      <c r="J39" s="10">
        <f t="shared" si="8"/>
        <v>732</v>
      </c>
      <c r="K39" s="10"/>
      <c r="L39" s="10"/>
      <c r="M39" s="10">
        <f t="shared" si="9"/>
        <v>732</v>
      </c>
      <c r="N39" s="10"/>
      <c r="O39" s="10"/>
      <c r="P39" s="10"/>
      <c r="Q39" s="10"/>
      <c r="R39" s="19">
        <v>1</v>
      </c>
      <c r="S39" s="10">
        <f t="shared" si="7"/>
        <v>732</v>
      </c>
      <c r="T39" s="20">
        <v>45474</v>
      </c>
      <c r="U39" s="20">
        <v>45505</v>
      </c>
      <c r="V39" s="6">
        <f t="shared" si="3"/>
        <v>2</v>
      </c>
      <c r="XEO39" s="24"/>
      <c r="XEP39" s="24"/>
      <c r="XEQ39" s="24"/>
      <c r="XER39" s="24"/>
      <c r="XES39" s="24"/>
      <c r="XET39" s="24"/>
      <c r="XEU39" s="24"/>
      <c r="XEV39" s="24"/>
      <c r="XEW39" s="24"/>
      <c r="XEX39" s="24"/>
      <c r="XEY39" s="24"/>
      <c r="XEZ39" s="24"/>
      <c r="XFA39" s="24"/>
      <c r="XFB39" s="24"/>
      <c r="XFC39" s="24"/>
      <c r="XFD39" s="24"/>
    </row>
    <row r="40" spans="1:22 16369:16384" s="2" customFormat="1" ht="17.100000000000001" customHeight="1">
      <c r="A40" s="8">
        <v>34</v>
      </c>
      <c r="B40" s="28"/>
      <c r="C40" s="6" t="s">
        <v>151</v>
      </c>
      <c r="D40" s="6" t="s">
        <v>29</v>
      </c>
      <c r="E40" s="9" t="s">
        <v>152</v>
      </c>
      <c r="F40" s="6" t="s">
        <v>153</v>
      </c>
      <c r="G40" s="6" t="s">
        <v>32</v>
      </c>
      <c r="H40" s="8">
        <v>4600</v>
      </c>
      <c r="I40" s="10"/>
      <c r="J40" s="10">
        <f t="shared" si="8"/>
        <v>736</v>
      </c>
      <c r="K40" s="10"/>
      <c r="L40" s="10"/>
      <c r="M40" s="10">
        <f t="shared" si="9"/>
        <v>736</v>
      </c>
      <c r="N40" s="10"/>
      <c r="O40" s="10"/>
      <c r="P40" s="10"/>
      <c r="Q40" s="10"/>
      <c r="R40" s="19">
        <v>1</v>
      </c>
      <c r="S40" s="10">
        <f t="shared" si="7"/>
        <v>736</v>
      </c>
      <c r="T40" s="20">
        <v>45474</v>
      </c>
      <c r="U40" s="20">
        <v>45505</v>
      </c>
      <c r="V40" s="6">
        <f t="shared" si="3"/>
        <v>2</v>
      </c>
      <c r="XEO40" s="24"/>
      <c r="XEP40" s="24"/>
      <c r="XEQ40" s="24"/>
      <c r="XER40" s="24"/>
      <c r="XES40" s="24"/>
      <c r="XET40" s="24"/>
      <c r="XEU40" s="24"/>
      <c r="XEV40" s="24"/>
      <c r="XEW40" s="24"/>
      <c r="XEX40" s="24"/>
      <c r="XEY40" s="24"/>
      <c r="XEZ40" s="24"/>
      <c r="XFA40" s="24"/>
      <c r="XFB40" s="24"/>
      <c r="XFC40" s="24"/>
      <c r="XFD40" s="24"/>
    </row>
    <row r="41" spans="1:22 16369:16384" s="2" customFormat="1" ht="17.100000000000001" customHeight="1">
      <c r="A41" s="8">
        <v>35</v>
      </c>
      <c r="B41" s="28"/>
      <c r="C41" s="6" t="s">
        <v>154</v>
      </c>
      <c r="D41" s="6" t="s">
        <v>35</v>
      </c>
      <c r="E41" s="9" t="s">
        <v>155</v>
      </c>
      <c r="F41" s="6" t="s">
        <v>156</v>
      </c>
      <c r="G41" s="6" t="s">
        <v>32</v>
      </c>
      <c r="H41" s="8">
        <v>5350</v>
      </c>
      <c r="I41" s="10"/>
      <c r="J41" s="10">
        <f t="shared" si="8"/>
        <v>856</v>
      </c>
      <c r="K41" s="10"/>
      <c r="L41" s="10"/>
      <c r="M41" s="10">
        <f t="shared" si="9"/>
        <v>856</v>
      </c>
      <c r="N41" s="10"/>
      <c r="O41" s="10"/>
      <c r="P41" s="10"/>
      <c r="Q41" s="10"/>
      <c r="R41" s="19">
        <v>1</v>
      </c>
      <c r="S41" s="10">
        <f t="shared" si="7"/>
        <v>856</v>
      </c>
      <c r="T41" s="20">
        <v>45474</v>
      </c>
      <c r="U41" s="20">
        <v>45505</v>
      </c>
      <c r="V41" s="6">
        <f t="shared" si="3"/>
        <v>2</v>
      </c>
      <c r="XEO41" s="24"/>
      <c r="XEP41" s="24"/>
      <c r="XEQ41" s="24"/>
      <c r="XER41" s="24"/>
      <c r="XES41" s="24"/>
      <c r="XET41" s="24"/>
      <c r="XEU41" s="24"/>
      <c r="XEV41" s="24"/>
      <c r="XEW41" s="24"/>
      <c r="XEX41" s="24"/>
      <c r="XEY41" s="24"/>
      <c r="XEZ41" s="24"/>
      <c r="XFA41" s="24"/>
      <c r="XFB41" s="24"/>
      <c r="XFC41" s="24"/>
      <c r="XFD41" s="24"/>
    </row>
    <row r="42" spans="1:22 16369:16384" s="2" customFormat="1" ht="38.1" customHeight="1">
      <c r="A42" s="8">
        <v>36</v>
      </c>
      <c r="B42" s="6" t="s">
        <v>157</v>
      </c>
      <c r="C42" s="6" t="s">
        <v>158</v>
      </c>
      <c r="D42" s="6" t="s">
        <v>35</v>
      </c>
      <c r="E42" s="6" t="s">
        <v>159</v>
      </c>
      <c r="F42" s="6" t="s">
        <v>160</v>
      </c>
      <c r="G42" s="6" t="s">
        <v>84</v>
      </c>
      <c r="H42" s="14">
        <v>4800</v>
      </c>
      <c r="I42" s="13">
        <v>7625</v>
      </c>
      <c r="J42" s="10">
        <f t="shared" si="8"/>
        <v>768</v>
      </c>
      <c r="K42" s="10">
        <f>ROUND(I42*0.09,2)</f>
        <v>686.25</v>
      </c>
      <c r="L42" s="10">
        <f>ROUND(H42*0.005,2)</f>
        <v>24</v>
      </c>
      <c r="M42" s="10">
        <f>J42+K42+L42</f>
        <v>1478.25</v>
      </c>
      <c r="N42" s="10">
        <f>ROUND(H42*0.08,2)</f>
        <v>384</v>
      </c>
      <c r="O42" s="10">
        <f>ROUND(I42*0.02,2)</f>
        <v>152.5</v>
      </c>
      <c r="P42" s="10">
        <f>ROUND(H42*0.005,2)</f>
        <v>24</v>
      </c>
      <c r="Q42" s="10">
        <f>P42+O42+N42</f>
        <v>560.5</v>
      </c>
      <c r="R42" s="19">
        <v>1</v>
      </c>
      <c r="S42" s="10">
        <f t="shared" si="7"/>
        <v>2038.75</v>
      </c>
      <c r="T42" s="23">
        <v>45413</v>
      </c>
      <c r="U42" s="20">
        <v>45505</v>
      </c>
      <c r="V42" s="6">
        <f t="shared" si="3"/>
        <v>4</v>
      </c>
      <c r="XEO42" s="24"/>
      <c r="XEP42" s="24"/>
      <c r="XEQ42" s="24"/>
      <c r="XER42" s="24"/>
      <c r="XES42" s="24"/>
      <c r="XET42" s="24"/>
      <c r="XEU42" s="24"/>
      <c r="XEV42" s="24"/>
      <c r="XEW42" s="24"/>
      <c r="XEX42" s="24"/>
      <c r="XEY42" s="24"/>
      <c r="XEZ42" s="24"/>
      <c r="XFA42" s="24"/>
      <c r="XFB42" s="24"/>
      <c r="XFC42" s="24"/>
      <c r="XFD42" s="24"/>
    </row>
    <row r="43" spans="1:22 16369:16384" s="2" customFormat="1" ht="17.100000000000001" customHeight="1">
      <c r="A43" s="8">
        <v>37</v>
      </c>
      <c r="B43" s="28" t="s">
        <v>161</v>
      </c>
      <c r="C43" s="9" t="s">
        <v>162</v>
      </c>
      <c r="D43" s="9" t="s">
        <v>29</v>
      </c>
      <c r="E43" s="9" t="s">
        <v>163</v>
      </c>
      <c r="F43" s="6" t="s">
        <v>164</v>
      </c>
      <c r="G43" s="6" t="s">
        <v>32</v>
      </c>
      <c r="H43" s="10">
        <v>5727</v>
      </c>
      <c r="I43" s="10"/>
      <c r="J43" s="10">
        <f t="shared" ref="J43:J51" si="10">H43*0.16</f>
        <v>916.32</v>
      </c>
      <c r="K43" s="10"/>
      <c r="L43" s="10"/>
      <c r="M43" s="10">
        <f t="shared" ref="M43:M51" si="11">L43+K43+J43</f>
        <v>916.32</v>
      </c>
      <c r="N43" s="10"/>
      <c r="O43" s="10"/>
      <c r="P43" s="10"/>
      <c r="Q43" s="10"/>
      <c r="R43" s="19">
        <v>1</v>
      </c>
      <c r="S43" s="10">
        <f t="shared" si="7"/>
        <v>916.32</v>
      </c>
      <c r="T43" s="9" t="s">
        <v>128</v>
      </c>
      <c r="U43" s="20">
        <v>45505</v>
      </c>
      <c r="V43" s="6">
        <f t="shared" si="3"/>
        <v>32</v>
      </c>
      <c r="XEO43" s="24"/>
      <c r="XEP43" s="24"/>
      <c r="XEQ43" s="24"/>
      <c r="XER43" s="24"/>
      <c r="XES43" s="24"/>
      <c r="XET43" s="24"/>
      <c r="XEU43" s="24"/>
      <c r="XEV43" s="24"/>
      <c r="XEW43" s="24"/>
      <c r="XEX43" s="24"/>
      <c r="XEY43" s="24"/>
      <c r="XEZ43" s="24"/>
      <c r="XFA43" s="24"/>
      <c r="XFB43" s="24"/>
      <c r="XFC43" s="24"/>
      <c r="XFD43" s="24"/>
    </row>
    <row r="44" spans="1:22 16369:16384" s="2" customFormat="1" ht="17.100000000000001" customHeight="1">
      <c r="A44" s="8">
        <v>38</v>
      </c>
      <c r="B44" s="28"/>
      <c r="C44" s="9" t="s">
        <v>165</v>
      </c>
      <c r="D44" s="9" t="s">
        <v>29</v>
      </c>
      <c r="E44" s="9" t="s">
        <v>166</v>
      </c>
      <c r="F44" s="6" t="s">
        <v>167</v>
      </c>
      <c r="G44" s="6" t="s">
        <v>32</v>
      </c>
      <c r="H44" s="10">
        <v>4894</v>
      </c>
      <c r="I44" s="10"/>
      <c r="J44" s="10">
        <f t="shared" si="10"/>
        <v>783.04</v>
      </c>
      <c r="K44" s="10"/>
      <c r="L44" s="10"/>
      <c r="M44" s="10">
        <f t="shared" si="11"/>
        <v>783.04</v>
      </c>
      <c r="N44" s="10"/>
      <c r="O44" s="10"/>
      <c r="P44" s="10"/>
      <c r="Q44" s="10"/>
      <c r="R44" s="19">
        <v>1</v>
      </c>
      <c r="S44" s="10">
        <f t="shared" si="7"/>
        <v>783.04</v>
      </c>
      <c r="T44" s="9" t="s">
        <v>38</v>
      </c>
      <c r="U44" s="20">
        <v>45505</v>
      </c>
      <c r="V44" s="6">
        <f t="shared" si="3"/>
        <v>27</v>
      </c>
      <c r="XEO44" s="24"/>
      <c r="XEP44" s="24"/>
      <c r="XEQ44" s="24"/>
      <c r="XER44" s="24"/>
      <c r="XES44" s="24"/>
      <c r="XET44" s="24"/>
      <c r="XEU44" s="24"/>
      <c r="XEV44" s="24"/>
      <c r="XEW44" s="24"/>
      <c r="XEX44" s="24"/>
      <c r="XEY44" s="24"/>
      <c r="XEZ44" s="24"/>
      <c r="XFA44" s="24"/>
      <c r="XFB44" s="24"/>
      <c r="XFC44" s="24"/>
      <c r="XFD44" s="24"/>
    </row>
    <row r="45" spans="1:22 16369:16384" s="2" customFormat="1" ht="17.100000000000001" customHeight="1">
      <c r="A45" s="8">
        <v>39</v>
      </c>
      <c r="B45" s="28"/>
      <c r="C45" s="9" t="s">
        <v>168</v>
      </c>
      <c r="D45" s="9" t="s">
        <v>35</v>
      </c>
      <c r="E45" s="9" t="s">
        <v>169</v>
      </c>
      <c r="F45" s="6" t="s">
        <v>170</v>
      </c>
      <c r="G45" s="6" t="s">
        <v>32</v>
      </c>
      <c r="H45" s="10">
        <v>4640</v>
      </c>
      <c r="I45" s="10"/>
      <c r="J45" s="10">
        <f t="shared" si="10"/>
        <v>742.4</v>
      </c>
      <c r="K45" s="10"/>
      <c r="L45" s="10"/>
      <c r="M45" s="10">
        <f t="shared" si="11"/>
        <v>742.4</v>
      </c>
      <c r="N45" s="10"/>
      <c r="O45" s="10"/>
      <c r="P45" s="10"/>
      <c r="Q45" s="10"/>
      <c r="R45" s="19">
        <v>1</v>
      </c>
      <c r="S45" s="10">
        <f t="shared" si="7"/>
        <v>742.4</v>
      </c>
      <c r="T45" s="9" t="s">
        <v>38</v>
      </c>
      <c r="U45" s="20">
        <v>45505</v>
      </c>
      <c r="V45" s="6">
        <f t="shared" si="3"/>
        <v>27</v>
      </c>
      <c r="XEO45" s="24"/>
      <c r="XEP45" s="24"/>
      <c r="XEQ45" s="24"/>
      <c r="XER45" s="24"/>
      <c r="XES45" s="24"/>
      <c r="XET45" s="24"/>
      <c r="XEU45" s="24"/>
      <c r="XEV45" s="24"/>
      <c r="XEW45" s="24"/>
      <c r="XEX45" s="24"/>
      <c r="XEY45" s="24"/>
      <c r="XEZ45" s="24"/>
      <c r="XFA45" s="24"/>
      <c r="XFB45" s="24"/>
      <c r="XFC45" s="24"/>
      <c r="XFD45" s="24"/>
    </row>
    <row r="46" spans="1:22 16369:16384" s="2" customFormat="1" ht="17.100000000000001" customHeight="1">
      <c r="A46" s="8">
        <v>40</v>
      </c>
      <c r="B46" s="28"/>
      <c r="C46" s="9" t="s">
        <v>171</v>
      </c>
      <c r="D46" s="9" t="s">
        <v>29</v>
      </c>
      <c r="E46" s="9" t="s">
        <v>172</v>
      </c>
      <c r="F46" s="6" t="s">
        <v>173</v>
      </c>
      <c r="G46" s="6" t="s">
        <v>32</v>
      </c>
      <c r="H46" s="10">
        <v>4654</v>
      </c>
      <c r="I46" s="10"/>
      <c r="J46" s="10">
        <f t="shared" si="10"/>
        <v>744.64</v>
      </c>
      <c r="K46" s="10"/>
      <c r="L46" s="10"/>
      <c r="M46" s="10">
        <f t="shared" si="11"/>
        <v>744.64</v>
      </c>
      <c r="N46" s="10"/>
      <c r="O46" s="10"/>
      <c r="P46" s="10"/>
      <c r="Q46" s="10"/>
      <c r="R46" s="19">
        <v>1</v>
      </c>
      <c r="S46" s="10">
        <f t="shared" si="7"/>
        <v>744.64</v>
      </c>
      <c r="T46" s="9" t="s">
        <v>38</v>
      </c>
      <c r="U46" s="20">
        <v>45505</v>
      </c>
      <c r="V46" s="6">
        <f t="shared" si="3"/>
        <v>27</v>
      </c>
      <c r="XEO46" s="24"/>
      <c r="XEP46" s="24"/>
      <c r="XEQ46" s="24"/>
      <c r="XER46" s="24"/>
      <c r="XES46" s="24"/>
      <c r="XET46" s="24"/>
      <c r="XEU46" s="24"/>
      <c r="XEV46" s="24"/>
      <c r="XEW46" s="24"/>
      <c r="XEX46" s="24"/>
      <c r="XEY46" s="24"/>
      <c r="XEZ46" s="24"/>
      <c r="XFA46" s="24"/>
      <c r="XFB46" s="24"/>
      <c r="XFC46" s="24"/>
      <c r="XFD46" s="24"/>
    </row>
    <row r="47" spans="1:22 16369:16384" s="2" customFormat="1" ht="29.1" customHeight="1">
      <c r="A47" s="8">
        <v>41</v>
      </c>
      <c r="B47" s="28"/>
      <c r="C47" s="9" t="s">
        <v>174</v>
      </c>
      <c r="D47" s="9" t="s">
        <v>29</v>
      </c>
      <c r="E47" s="9" t="s">
        <v>175</v>
      </c>
      <c r="F47" s="6" t="s">
        <v>176</v>
      </c>
      <c r="G47" s="6" t="s">
        <v>32</v>
      </c>
      <c r="H47" s="10">
        <v>4666</v>
      </c>
      <c r="I47" s="10"/>
      <c r="J47" s="10">
        <f t="shared" si="10"/>
        <v>746.56</v>
      </c>
      <c r="K47" s="10"/>
      <c r="L47" s="10"/>
      <c r="M47" s="10">
        <f t="shared" si="11"/>
        <v>746.56</v>
      </c>
      <c r="N47" s="10"/>
      <c r="O47" s="10"/>
      <c r="P47" s="10"/>
      <c r="Q47" s="10"/>
      <c r="R47" s="19">
        <v>1</v>
      </c>
      <c r="S47" s="10">
        <f t="shared" si="7"/>
        <v>746.56</v>
      </c>
      <c r="T47" s="9" t="s">
        <v>38</v>
      </c>
      <c r="U47" s="20">
        <v>45505</v>
      </c>
      <c r="V47" s="6">
        <f t="shared" si="3"/>
        <v>27</v>
      </c>
      <c r="XEO47" s="24"/>
      <c r="XEP47" s="24"/>
      <c r="XEQ47" s="24"/>
      <c r="XER47" s="24"/>
      <c r="XES47" s="24"/>
      <c r="XET47" s="24"/>
      <c r="XEU47" s="24"/>
      <c r="XEV47" s="24"/>
      <c r="XEW47" s="24"/>
      <c r="XEX47" s="24"/>
      <c r="XEY47" s="24"/>
      <c r="XEZ47" s="24"/>
      <c r="XFA47" s="24"/>
      <c r="XFB47" s="24"/>
      <c r="XFC47" s="24"/>
      <c r="XFD47" s="24"/>
    </row>
    <row r="48" spans="1:22 16369:16384" s="2" customFormat="1" ht="17.100000000000001" customHeight="1">
      <c r="A48" s="8">
        <v>42</v>
      </c>
      <c r="B48" s="28"/>
      <c r="C48" s="9" t="s">
        <v>177</v>
      </c>
      <c r="D48" s="9" t="s">
        <v>29</v>
      </c>
      <c r="E48" s="9" t="s">
        <v>178</v>
      </c>
      <c r="F48" s="6" t="s">
        <v>179</v>
      </c>
      <c r="G48" s="6" t="s">
        <v>32</v>
      </c>
      <c r="H48" s="10">
        <v>4633</v>
      </c>
      <c r="I48" s="10"/>
      <c r="J48" s="10">
        <f t="shared" si="10"/>
        <v>741.28</v>
      </c>
      <c r="K48" s="10"/>
      <c r="L48" s="10"/>
      <c r="M48" s="10">
        <f t="shared" si="11"/>
        <v>741.28</v>
      </c>
      <c r="N48" s="10"/>
      <c r="O48" s="10"/>
      <c r="P48" s="10"/>
      <c r="Q48" s="10"/>
      <c r="R48" s="19">
        <v>1</v>
      </c>
      <c r="S48" s="10">
        <f t="shared" si="7"/>
        <v>741.28</v>
      </c>
      <c r="T48" s="9" t="s">
        <v>180</v>
      </c>
      <c r="U48" s="20">
        <v>45505</v>
      </c>
      <c r="V48" s="6">
        <f t="shared" si="3"/>
        <v>26</v>
      </c>
      <c r="XEO48" s="24"/>
      <c r="XEP48" s="24"/>
      <c r="XEQ48" s="24"/>
      <c r="XER48" s="24"/>
      <c r="XES48" s="24"/>
      <c r="XET48" s="24"/>
      <c r="XEU48" s="24"/>
      <c r="XEV48" s="24"/>
      <c r="XEW48" s="24"/>
      <c r="XEX48" s="24"/>
      <c r="XEY48" s="24"/>
      <c r="XEZ48" s="24"/>
      <c r="XFA48" s="24"/>
      <c r="XFB48" s="24"/>
      <c r="XFC48" s="24"/>
      <c r="XFD48" s="24"/>
    </row>
    <row r="49" spans="1:22 16369:16384" s="2" customFormat="1" ht="29.1" customHeight="1">
      <c r="A49" s="8">
        <v>43</v>
      </c>
      <c r="B49" s="28"/>
      <c r="C49" s="9" t="s">
        <v>181</v>
      </c>
      <c r="D49" s="9" t="s">
        <v>29</v>
      </c>
      <c r="E49" s="9" t="s">
        <v>182</v>
      </c>
      <c r="F49" s="6" t="s">
        <v>183</v>
      </c>
      <c r="G49" s="6" t="s">
        <v>32</v>
      </c>
      <c r="H49" s="10">
        <v>4628</v>
      </c>
      <c r="I49" s="10"/>
      <c r="J49" s="10">
        <f t="shared" si="10"/>
        <v>740.48</v>
      </c>
      <c r="K49" s="10"/>
      <c r="L49" s="10"/>
      <c r="M49" s="10">
        <f t="shared" si="11"/>
        <v>740.48</v>
      </c>
      <c r="N49" s="10"/>
      <c r="O49" s="10"/>
      <c r="P49" s="10"/>
      <c r="Q49" s="10"/>
      <c r="R49" s="19">
        <v>1</v>
      </c>
      <c r="S49" s="10">
        <f t="shared" si="7"/>
        <v>740.48</v>
      </c>
      <c r="T49" s="9" t="s">
        <v>180</v>
      </c>
      <c r="U49" s="20">
        <v>45505</v>
      </c>
      <c r="V49" s="6">
        <f t="shared" si="3"/>
        <v>26</v>
      </c>
      <c r="XEO49" s="24"/>
      <c r="XEP49" s="24"/>
      <c r="XEQ49" s="24"/>
      <c r="XER49" s="24"/>
      <c r="XES49" s="24"/>
      <c r="XET49" s="24"/>
      <c r="XEU49" s="24"/>
      <c r="XEV49" s="24"/>
      <c r="XEW49" s="24"/>
      <c r="XEX49" s="24"/>
      <c r="XEY49" s="24"/>
      <c r="XEZ49" s="24"/>
      <c r="XFA49" s="24"/>
      <c r="XFB49" s="24"/>
      <c r="XFC49" s="24"/>
      <c r="XFD49" s="24"/>
    </row>
    <row r="50" spans="1:22 16369:16384" s="2" customFormat="1" ht="17.100000000000001" customHeight="1">
      <c r="A50" s="8">
        <v>44</v>
      </c>
      <c r="B50" s="28"/>
      <c r="C50" s="9" t="s">
        <v>184</v>
      </c>
      <c r="D50" s="9" t="s">
        <v>29</v>
      </c>
      <c r="E50" s="6" t="s">
        <v>185</v>
      </c>
      <c r="F50" s="6" t="s">
        <v>186</v>
      </c>
      <c r="G50" s="6" t="s">
        <v>32</v>
      </c>
      <c r="H50" s="10">
        <v>4575</v>
      </c>
      <c r="I50" s="10"/>
      <c r="J50" s="10">
        <f t="shared" si="10"/>
        <v>732</v>
      </c>
      <c r="K50" s="10"/>
      <c r="L50" s="10"/>
      <c r="M50" s="10">
        <f t="shared" si="11"/>
        <v>732</v>
      </c>
      <c r="N50" s="10"/>
      <c r="O50" s="10"/>
      <c r="P50" s="10"/>
      <c r="Q50" s="10"/>
      <c r="R50" s="19">
        <v>1</v>
      </c>
      <c r="S50" s="10">
        <f t="shared" si="7"/>
        <v>732</v>
      </c>
      <c r="T50" s="9" t="s">
        <v>187</v>
      </c>
      <c r="U50" s="20">
        <v>45505</v>
      </c>
      <c r="V50" s="6">
        <f t="shared" si="3"/>
        <v>10</v>
      </c>
      <c r="XEO50" s="24"/>
      <c r="XEP50" s="24"/>
      <c r="XEQ50" s="24"/>
      <c r="XER50" s="24"/>
      <c r="XES50" s="24"/>
      <c r="XET50" s="24"/>
      <c r="XEU50" s="24"/>
      <c r="XEV50" s="24"/>
      <c r="XEW50" s="24"/>
      <c r="XEX50" s="24"/>
      <c r="XEY50" s="24"/>
      <c r="XEZ50" s="24"/>
      <c r="XFA50" s="24"/>
      <c r="XFB50" s="24"/>
      <c r="XFC50" s="24"/>
      <c r="XFD50" s="24"/>
    </row>
    <row r="51" spans="1:22 16369:16384" ht="17.100000000000001" customHeight="1">
      <c r="A51" s="8">
        <v>45</v>
      </c>
      <c r="B51" s="28"/>
      <c r="C51" s="6" t="s">
        <v>188</v>
      </c>
      <c r="D51" s="6" t="s">
        <v>29</v>
      </c>
      <c r="E51" s="6" t="s">
        <v>189</v>
      </c>
      <c r="F51" s="6" t="s">
        <v>190</v>
      </c>
      <c r="G51" s="6" t="s">
        <v>32</v>
      </c>
      <c r="H51" s="10">
        <v>4575</v>
      </c>
      <c r="I51" s="10"/>
      <c r="J51" s="10">
        <f t="shared" si="10"/>
        <v>732</v>
      </c>
      <c r="K51" s="10"/>
      <c r="L51" s="10"/>
      <c r="M51" s="10">
        <f t="shared" si="11"/>
        <v>732</v>
      </c>
      <c r="N51" s="10"/>
      <c r="O51" s="10"/>
      <c r="P51" s="10"/>
      <c r="Q51" s="10"/>
      <c r="R51" s="19">
        <v>1</v>
      </c>
      <c r="S51" s="10">
        <f t="shared" si="7"/>
        <v>732</v>
      </c>
      <c r="T51" s="9" t="s">
        <v>191</v>
      </c>
      <c r="U51" s="20">
        <v>45505</v>
      </c>
      <c r="V51" s="6">
        <f t="shared" si="3"/>
        <v>8</v>
      </c>
    </row>
    <row r="52" spans="1:22 16369:16384" ht="17.100000000000001" customHeight="1">
      <c r="A52" s="8">
        <v>46</v>
      </c>
      <c r="B52" s="28"/>
      <c r="C52" s="6" t="s">
        <v>192</v>
      </c>
      <c r="D52" s="6" t="s">
        <v>29</v>
      </c>
      <c r="E52" s="9" t="s">
        <v>193</v>
      </c>
      <c r="F52" s="6" t="s">
        <v>194</v>
      </c>
      <c r="G52" s="6" t="s">
        <v>84</v>
      </c>
      <c r="H52" s="14">
        <v>5262</v>
      </c>
      <c r="I52" s="13">
        <v>7625</v>
      </c>
      <c r="J52" s="10">
        <f t="shared" ref="J52:J56" si="12">ROUND(H52*0.16,2)</f>
        <v>841.92</v>
      </c>
      <c r="K52" s="10">
        <f t="shared" ref="K52:K56" si="13">ROUND(I52*0.09,2)</f>
        <v>686.25</v>
      </c>
      <c r="L52" s="10">
        <f t="shared" ref="L52:L56" si="14">ROUND(H52*0.005,2)</f>
        <v>26.31</v>
      </c>
      <c r="M52" s="10">
        <f t="shared" ref="M52:M56" si="15">J52+K52+L52</f>
        <v>1554.48</v>
      </c>
      <c r="N52" s="10">
        <f t="shared" ref="N52:N56" si="16">ROUND(H52*0.08,2)</f>
        <v>420.96</v>
      </c>
      <c r="O52" s="10">
        <f t="shared" ref="O52:O56" si="17">ROUND(I52*0.02,2)</f>
        <v>152.5</v>
      </c>
      <c r="P52" s="10">
        <f t="shared" ref="P52:P56" si="18">ROUND(H52*0.005,2)</f>
        <v>26.31</v>
      </c>
      <c r="Q52" s="10">
        <f>P52+O52+N52</f>
        <v>599.77</v>
      </c>
      <c r="R52" s="19">
        <v>1</v>
      </c>
      <c r="S52" s="10">
        <f t="shared" si="7"/>
        <v>2154.25</v>
      </c>
      <c r="T52" s="21" t="s">
        <v>128</v>
      </c>
      <c r="U52" s="20">
        <v>45505</v>
      </c>
      <c r="V52" s="6">
        <f t="shared" si="3"/>
        <v>32</v>
      </c>
    </row>
    <row r="53" spans="1:22 16369:16384" ht="33.950000000000003" customHeight="1">
      <c r="A53" s="8">
        <v>47</v>
      </c>
      <c r="B53" s="6" t="s">
        <v>195</v>
      </c>
      <c r="C53" s="6" t="s">
        <v>196</v>
      </c>
      <c r="D53" s="6" t="s">
        <v>29</v>
      </c>
      <c r="E53" s="6" t="s">
        <v>197</v>
      </c>
      <c r="F53" s="6" t="s">
        <v>198</v>
      </c>
      <c r="G53" s="6" t="s">
        <v>84</v>
      </c>
      <c r="H53" s="10">
        <v>5996</v>
      </c>
      <c r="I53" s="13">
        <v>7625</v>
      </c>
      <c r="J53" s="10">
        <f t="shared" si="12"/>
        <v>959.36</v>
      </c>
      <c r="K53" s="10">
        <f t="shared" si="13"/>
        <v>686.25</v>
      </c>
      <c r="L53" s="10">
        <f t="shared" si="14"/>
        <v>29.98</v>
      </c>
      <c r="M53" s="10">
        <f t="shared" si="15"/>
        <v>1675.59</v>
      </c>
      <c r="N53" s="10">
        <f t="shared" si="16"/>
        <v>479.68</v>
      </c>
      <c r="O53" s="10">
        <f t="shared" si="17"/>
        <v>152.5</v>
      </c>
      <c r="P53" s="10">
        <f t="shared" si="18"/>
        <v>29.98</v>
      </c>
      <c r="Q53" s="10">
        <f>P53+O53+N53</f>
        <v>662.16</v>
      </c>
      <c r="R53" s="19">
        <v>1</v>
      </c>
      <c r="S53" s="10">
        <f t="shared" si="7"/>
        <v>2337.75</v>
      </c>
      <c r="T53" s="23">
        <v>44531</v>
      </c>
      <c r="U53" s="20">
        <v>45505</v>
      </c>
      <c r="V53" s="6">
        <f t="shared" si="3"/>
        <v>33</v>
      </c>
    </row>
    <row r="54" spans="1:22 16369:16384" ht="17.100000000000001" customHeight="1">
      <c r="A54" s="8">
        <v>48</v>
      </c>
      <c r="B54" s="28" t="s">
        <v>199</v>
      </c>
      <c r="C54" s="6" t="s">
        <v>200</v>
      </c>
      <c r="D54" s="6" t="s">
        <v>29</v>
      </c>
      <c r="E54" s="9" t="s">
        <v>201</v>
      </c>
      <c r="F54" s="6" t="s">
        <v>202</v>
      </c>
      <c r="G54" s="6" t="s">
        <v>84</v>
      </c>
      <c r="H54" s="14">
        <v>5327</v>
      </c>
      <c r="I54" s="13">
        <v>7625</v>
      </c>
      <c r="J54" s="10">
        <f t="shared" si="12"/>
        <v>852.32</v>
      </c>
      <c r="K54" s="10">
        <f t="shared" si="13"/>
        <v>686.25</v>
      </c>
      <c r="L54" s="10">
        <f t="shared" si="14"/>
        <v>26.64</v>
      </c>
      <c r="M54" s="10">
        <f t="shared" si="15"/>
        <v>1565.21</v>
      </c>
      <c r="N54" s="10">
        <f t="shared" si="16"/>
        <v>426.16</v>
      </c>
      <c r="O54" s="10">
        <f t="shared" si="17"/>
        <v>152.5</v>
      </c>
      <c r="P54" s="10">
        <f t="shared" si="18"/>
        <v>26.64</v>
      </c>
      <c r="Q54" s="10">
        <f>P54+O54+N54</f>
        <v>605.29999999999995</v>
      </c>
      <c r="R54" s="19">
        <v>1</v>
      </c>
      <c r="S54" s="10">
        <f t="shared" si="7"/>
        <v>2170.5100000000002</v>
      </c>
      <c r="T54" s="20">
        <v>44986</v>
      </c>
      <c r="U54" s="20">
        <v>45505</v>
      </c>
      <c r="V54" s="6">
        <f t="shared" si="3"/>
        <v>18</v>
      </c>
    </row>
    <row r="55" spans="1:22 16369:16384" ht="17.100000000000001" customHeight="1">
      <c r="A55" s="8">
        <v>49</v>
      </c>
      <c r="B55" s="28"/>
      <c r="C55" s="8" t="s">
        <v>203</v>
      </c>
      <c r="D55" s="8" t="s">
        <v>35</v>
      </c>
      <c r="E55" s="9" t="s">
        <v>204</v>
      </c>
      <c r="F55" s="8" t="s">
        <v>205</v>
      </c>
      <c r="G55" s="6" t="s">
        <v>84</v>
      </c>
      <c r="H55" s="10">
        <v>4616</v>
      </c>
      <c r="I55" s="13">
        <v>7625</v>
      </c>
      <c r="J55" s="10">
        <f t="shared" si="12"/>
        <v>738.56</v>
      </c>
      <c r="K55" s="10">
        <f t="shared" si="13"/>
        <v>686.25</v>
      </c>
      <c r="L55" s="10">
        <f t="shared" si="14"/>
        <v>23.08</v>
      </c>
      <c r="M55" s="10">
        <f t="shared" si="15"/>
        <v>1447.89</v>
      </c>
      <c r="N55" s="10">
        <f t="shared" si="16"/>
        <v>369.28</v>
      </c>
      <c r="O55" s="10">
        <f t="shared" si="17"/>
        <v>152.5</v>
      </c>
      <c r="P55" s="10">
        <f t="shared" si="18"/>
        <v>23.08</v>
      </c>
      <c r="Q55" s="10">
        <f>P55+O55+N55</f>
        <v>544.86</v>
      </c>
      <c r="R55" s="19">
        <v>1</v>
      </c>
      <c r="S55" s="10">
        <f t="shared" si="7"/>
        <v>1992.75</v>
      </c>
      <c r="T55" s="20">
        <v>45017</v>
      </c>
      <c r="U55" s="20">
        <v>45505</v>
      </c>
      <c r="V55" s="6">
        <f t="shared" si="3"/>
        <v>17</v>
      </c>
    </row>
    <row r="56" spans="1:22 16369:16384" ht="17.100000000000001" customHeight="1">
      <c r="A56" s="8">
        <v>50</v>
      </c>
      <c r="B56" s="28"/>
      <c r="C56" s="8" t="s">
        <v>206</v>
      </c>
      <c r="D56" s="8" t="s">
        <v>29</v>
      </c>
      <c r="E56" s="9" t="s">
        <v>207</v>
      </c>
      <c r="F56" s="8" t="s">
        <v>208</v>
      </c>
      <c r="G56" s="6" t="s">
        <v>84</v>
      </c>
      <c r="H56" s="8">
        <v>4575</v>
      </c>
      <c r="I56" s="13">
        <v>7625</v>
      </c>
      <c r="J56" s="10">
        <f t="shared" si="12"/>
        <v>732</v>
      </c>
      <c r="K56" s="10">
        <f t="shared" si="13"/>
        <v>686.25</v>
      </c>
      <c r="L56" s="10">
        <f t="shared" si="14"/>
        <v>22.88</v>
      </c>
      <c r="M56" s="10">
        <f t="shared" si="15"/>
        <v>1441.13</v>
      </c>
      <c r="N56" s="10">
        <f t="shared" si="16"/>
        <v>366</v>
      </c>
      <c r="O56" s="10">
        <f t="shared" si="17"/>
        <v>152.5</v>
      </c>
      <c r="P56" s="10">
        <f t="shared" si="18"/>
        <v>22.88</v>
      </c>
      <c r="Q56" s="10">
        <f>P56+O56+N56</f>
        <v>541.38</v>
      </c>
      <c r="R56" s="19">
        <v>1</v>
      </c>
      <c r="S56" s="10">
        <f t="shared" si="7"/>
        <v>1982.51</v>
      </c>
      <c r="T56" s="20">
        <v>45444</v>
      </c>
      <c r="U56" s="20">
        <v>45505</v>
      </c>
      <c r="V56" s="6">
        <f t="shared" si="3"/>
        <v>3</v>
      </c>
    </row>
    <row r="57" spans="1:22 16369:16384" ht="17.100000000000001" customHeight="1">
      <c r="A57" s="8">
        <v>51</v>
      </c>
      <c r="B57" s="28"/>
      <c r="C57" s="6" t="s">
        <v>209</v>
      </c>
      <c r="D57" s="8" t="s">
        <v>29</v>
      </c>
      <c r="E57" s="9" t="s">
        <v>210</v>
      </c>
      <c r="F57" s="8" t="s">
        <v>211</v>
      </c>
      <c r="G57" s="6" t="s">
        <v>32</v>
      </c>
      <c r="H57" s="10">
        <v>5414</v>
      </c>
      <c r="I57" s="10"/>
      <c r="J57" s="10">
        <f t="shared" ref="J57:J62" si="19">H57*0.16</f>
        <v>866.24</v>
      </c>
      <c r="K57" s="10"/>
      <c r="L57" s="10"/>
      <c r="M57" s="10">
        <f t="shared" ref="M57:M62" si="20">L57+K57+J57</f>
        <v>866.24</v>
      </c>
      <c r="N57" s="10"/>
      <c r="O57" s="10"/>
      <c r="P57" s="10"/>
      <c r="Q57" s="10"/>
      <c r="R57" s="19">
        <v>1</v>
      </c>
      <c r="S57" s="10">
        <f t="shared" si="7"/>
        <v>866.24</v>
      </c>
      <c r="T57" s="20">
        <v>45231</v>
      </c>
      <c r="U57" s="20">
        <v>45505</v>
      </c>
      <c r="V57" s="6">
        <f t="shared" si="3"/>
        <v>10</v>
      </c>
    </row>
    <row r="58" spans="1:22 16369:16384" ht="17.100000000000001" customHeight="1">
      <c r="A58" s="8">
        <v>52</v>
      </c>
      <c r="B58" s="28"/>
      <c r="C58" s="6" t="s">
        <v>212</v>
      </c>
      <c r="D58" s="8" t="s">
        <v>35</v>
      </c>
      <c r="E58" s="9" t="s">
        <v>213</v>
      </c>
      <c r="F58" s="8" t="s">
        <v>214</v>
      </c>
      <c r="G58" s="6" t="s">
        <v>32</v>
      </c>
      <c r="H58" s="10">
        <v>5600</v>
      </c>
      <c r="I58" s="10"/>
      <c r="J58" s="10">
        <f t="shared" si="19"/>
        <v>896</v>
      </c>
      <c r="K58" s="10"/>
      <c r="L58" s="10"/>
      <c r="M58" s="10">
        <f t="shared" si="20"/>
        <v>896</v>
      </c>
      <c r="N58" s="10"/>
      <c r="O58" s="10"/>
      <c r="P58" s="10"/>
      <c r="Q58" s="10"/>
      <c r="R58" s="19">
        <v>1</v>
      </c>
      <c r="S58" s="10">
        <f t="shared" si="7"/>
        <v>896</v>
      </c>
      <c r="T58" s="20">
        <v>45261</v>
      </c>
      <c r="U58" s="20">
        <v>45505</v>
      </c>
      <c r="V58" s="6">
        <f t="shared" si="3"/>
        <v>9</v>
      </c>
    </row>
    <row r="59" spans="1:22 16369:16384" ht="17.100000000000001" customHeight="1">
      <c r="A59" s="8">
        <v>53</v>
      </c>
      <c r="B59" s="28"/>
      <c r="C59" s="6" t="s">
        <v>215</v>
      </c>
      <c r="D59" s="8" t="s">
        <v>29</v>
      </c>
      <c r="E59" s="9" t="s">
        <v>216</v>
      </c>
      <c r="F59" s="8" t="s">
        <v>217</v>
      </c>
      <c r="G59" s="6" t="s">
        <v>32</v>
      </c>
      <c r="H59" s="10">
        <v>6400</v>
      </c>
      <c r="I59" s="10"/>
      <c r="J59" s="10">
        <f t="shared" si="19"/>
        <v>1024</v>
      </c>
      <c r="K59" s="10"/>
      <c r="L59" s="10"/>
      <c r="M59" s="10">
        <f t="shared" si="20"/>
        <v>1024</v>
      </c>
      <c r="N59" s="10"/>
      <c r="O59" s="10"/>
      <c r="P59" s="10"/>
      <c r="Q59" s="10"/>
      <c r="R59" s="19">
        <v>1</v>
      </c>
      <c r="S59" s="10">
        <f t="shared" si="7"/>
        <v>1024</v>
      </c>
      <c r="T59" s="20">
        <v>45292</v>
      </c>
      <c r="U59" s="20">
        <v>45505</v>
      </c>
      <c r="V59" s="6">
        <f t="shared" si="3"/>
        <v>8</v>
      </c>
    </row>
    <row r="60" spans="1:22 16369:16384" ht="17.100000000000001" customHeight="1">
      <c r="A60" s="8">
        <v>54</v>
      </c>
      <c r="B60" s="28"/>
      <c r="C60" s="6" t="s">
        <v>218</v>
      </c>
      <c r="D60" s="8" t="s">
        <v>35</v>
      </c>
      <c r="E60" s="9" t="s">
        <v>219</v>
      </c>
      <c r="F60" s="8" t="s">
        <v>220</v>
      </c>
      <c r="G60" s="6" t="s">
        <v>32</v>
      </c>
      <c r="H60" s="10">
        <v>5600</v>
      </c>
      <c r="I60" s="10"/>
      <c r="J60" s="10">
        <f t="shared" si="19"/>
        <v>896</v>
      </c>
      <c r="K60" s="10"/>
      <c r="L60" s="10"/>
      <c r="M60" s="10">
        <f t="shared" si="20"/>
        <v>896</v>
      </c>
      <c r="N60" s="10"/>
      <c r="O60" s="10"/>
      <c r="P60" s="10"/>
      <c r="Q60" s="10"/>
      <c r="R60" s="19">
        <v>1</v>
      </c>
      <c r="S60" s="10">
        <f t="shared" si="7"/>
        <v>896</v>
      </c>
      <c r="T60" s="20">
        <v>45292</v>
      </c>
      <c r="U60" s="20">
        <v>45505</v>
      </c>
      <c r="V60" s="6">
        <f t="shared" si="3"/>
        <v>8</v>
      </c>
    </row>
    <row r="61" spans="1:22 16369:16384" ht="17.100000000000001" customHeight="1">
      <c r="A61" s="8">
        <v>55</v>
      </c>
      <c r="B61" s="28" t="s">
        <v>221</v>
      </c>
      <c r="C61" s="9" t="s">
        <v>222</v>
      </c>
      <c r="D61" s="9" t="s">
        <v>35</v>
      </c>
      <c r="E61" s="9" t="s">
        <v>223</v>
      </c>
      <c r="F61" s="6" t="s">
        <v>224</v>
      </c>
      <c r="G61" s="6" t="s">
        <v>32</v>
      </c>
      <c r="H61" s="10">
        <v>5682</v>
      </c>
      <c r="I61" s="10"/>
      <c r="J61" s="10">
        <f t="shared" si="19"/>
        <v>909.12</v>
      </c>
      <c r="K61" s="10"/>
      <c r="L61" s="10"/>
      <c r="M61" s="10">
        <f t="shared" si="20"/>
        <v>909.12</v>
      </c>
      <c r="N61" s="10"/>
      <c r="O61" s="10"/>
      <c r="P61" s="10"/>
      <c r="Q61" s="10"/>
      <c r="R61" s="19">
        <v>1</v>
      </c>
      <c r="S61" s="10">
        <f t="shared" si="7"/>
        <v>909.12</v>
      </c>
      <c r="T61" s="9" t="s">
        <v>97</v>
      </c>
      <c r="U61" s="20">
        <v>45505</v>
      </c>
      <c r="V61" s="6">
        <f t="shared" si="3"/>
        <v>14</v>
      </c>
    </row>
    <row r="62" spans="1:22 16369:16384" ht="17.100000000000001" customHeight="1">
      <c r="A62" s="8">
        <v>56</v>
      </c>
      <c r="B62" s="28"/>
      <c r="C62" s="9" t="s">
        <v>225</v>
      </c>
      <c r="D62" s="9" t="s">
        <v>29</v>
      </c>
      <c r="E62" s="9" t="s">
        <v>226</v>
      </c>
      <c r="F62" s="6" t="s">
        <v>227</v>
      </c>
      <c r="G62" s="6" t="s">
        <v>32</v>
      </c>
      <c r="H62" s="10">
        <v>4575</v>
      </c>
      <c r="I62" s="10"/>
      <c r="J62" s="10">
        <f t="shared" si="19"/>
        <v>732</v>
      </c>
      <c r="K62" s="10"/>
      <c r="L62" s="10"/>
      <c r="M62" s="10">
        <f t="shared" si="20"/>
        <v>732</v>
      </c>
      <c r="N62" s="10"/>
      <c r="O62" s="10"/>
      <c r="P62" s="10"/>
      <c r="Q62" s="10"/>
      <c r="R62" s="19">
        <v>1</v>
      </c>
      <c r="S62" s="10">
        <f t="shared" si="7"/>
        <v>732</v>
      </c>
      <c r="T62" s="9" t="s">
        <v>97</v>
      </c>
      <c r="U62" s="20">
        <v>45505</v>
      </c>
      <c r="V62" s="6">
        <f t="shared" si="3"/>
        <v>14</v>
      </c>
    </row>
    <row r="63" spans="1:22 16369:16384" ht="17.100000000000001" customHeight="1">
      <c r="A63" s="8">
        <v>57</v>
      </c>
      <c r="B63" s="28"/>
      <c r="C63" s="6" t="s">
        <v>228</v>
      </c>
      <c r="D63" s="9" t="s">
        <v>29</v>
      </c>
      <c r="E63" s="9" t="s">
        <v>229</v>
      </c>
      <c r="F63" s="6" t="s">
        <v>230</v>
      </c>
      <c r="G63" s="6" t="s">
        <v>84</v>
      </c>
      <c r="H63" s="10">
        <v>5800</v>
      </c>
      <c r="I63" s="13">
        <v>7625</v>
      </c>
      <c r="J63" s="10">
        <f>ROUND(H63*0.16,2)</f>
        <v>928</v>
      </c>
      <c r="K63" s="10">
        <f>ROUND(I63*0.09,2)</f>
        <v>686.25</v>
      </c>
      <c r="L63" s="10">
        <f>ROUND(H63*0.005,2)</f>
        <v>29</v>
      </c>
      <c r="M63" s="10">
        <f>J63+K63+L63</f>
        <v>1643.25</v>
      </c>
      <c r="N63" s="10">
        <f>ROUND(H63*0.08,2)</f>
        <v>464</v>
      </c>
      <c r="O63" s="10">
        <f>ROUND(I63*0.02,2)</f>
        <v>152.5</v>
      </c>
      <c r="P63" s="10">
        <f>ROUND(H63*0.005,2)</f>
        <v>29</v>
      </c>
      <c r="Q63" s="10">
        <f>P63+O63+N63</f>
        <v>645.5</v>
      </c>
      <c r="R63" s="19">
        <v>1</v>
      </c>
      <c r="S63" s="10">
        <f t="shared" si="7"/>
        <v>2288.75</v>
      </c>
      <c r="T63" s="9" t="s">
        <v>191</v>
      </c>
      <c r="U63" s="20">
        <v>45505</v>
      </c>
      <c r="V63" s="6">
        <f t="shared" si="3"/>
        <v>8</v>
      </c>
    </row>
    <row r="64" spans="1:22 16369:16384" ht="35.1" customHeight="1">
      <c r="A64" s="8">
        <v>58</v>
      </c>
      <c r="B64" s="6" t="s">
        <v>231</v>
      </c>
      <c r="C64" s="6" t="s">
        <v>232</v>
      </c>
      <c r="D64" s="6" t="s">
        <v>29</v>
      </c>
      <c r="E64" s="6" t="s">
        <v>233</v>
      </c>
      <c r="F64" s="6" t="s">
        <v>234</v>
      </c>
      <c r="G64" s="6" t="s">
        <v>32</v>
      </c>
      <c r="H64" s="10">
        <v>4575</v>
      </c>
      <c r="I64" s="10"/>
      <c r="J64" s="10">
        <f>ROUND(H64*0.16,2)</f>
        <v>732</v>
      </c>
      <c r="K64" s="10"/>
      <c r="L64" s="10"/>
      <c r="M64" s="10">
        <f>J64+K64+L64</f>
        <v>732</v>
      </c>
      <c r="N64" s="10"/>
      <c r="O64" s="10"/>
      <c r="P64" s="10"/>
      <c r="Q64" s="10"/>
      <c r="R64" s="19">
        <v>1</v>
      </c>
      <c r="S64" s="10">
        <f t="shared" si="7"/>
        <v>732</v>
      </c>
      <c r="T64" s="23">
        <v>45139</v>
      </c>
      <c r="U64" s="20">
        <v>45505</v>
      </c>
      <c r="V64" s="6">
        <f t="shared" si="3"/>
        <v>13</v>
      </c>
    </row>
  </sheetData>
  <autoFilter ref="A6:V64">
    <extLst/>
  </autoFilter>
  <mergeCells count="34">
    <mergeCell ref="N4:N5"/>
    <mergeCell ref="O4:O5"/>
    <mergeCell ref="P4:P5"/>
    <mergeCell ref="Q4:Q5"/>
    <mergeCell ref="R3:R5"/>
    <mergeCell ref="B28:B29"/>
    <mergeCell ref="B30:B41"/>
    <mergeCell ref="B43:B52"/>
    <mergeCell ref="B54:B60"/>
    <mergeCell ref="B61:B63"/>
    <mergeCell ref="T6:U6"/>
    <mergeCell ref="A3:A5"/>
    <mergeCell ref="B3:B5"/>
    <mergeCell ref="B7:B21"/>
    <mergeCell ref="B22:B26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A1:B1"/>
    <mergeCell ref="A2:V2"/>
    <mergeCell ref="H3:I3"/>
    <mergeCell ref="J3:M3"/>
    <mergeCell ref="N3:Q3"/>
    <mergeCell ref="S3:S5"/>
    <mergeCell ref="V3:V5"/>
    <mergeCell ref="T3:U4"/>
  </mergeCells>
  <phoneticPr fontId="9" type="noConversion"/>
  <dataValidations count="1">
    <dataValidation type="list" allowBlank="1" showInputMessage="1" showErrorMessage="1" sqref="D29 D22:D27 D43:D51">
      <formula1>"男,女"</formula1>
    </dataValidation>
  </dataValidations>
  <printOptions horizontalCentered="1" verticalCentered="1"/>
  <pageMargins left="0.35416666666666702" right="0.35416666666666702" top="0.59027777777777801" bottom="0.47222222222222199" header="0.31458333333333299" footer="0.51180555555555596"/>
  <pageSetup paperSize="9" scale="72" fitToHeight="0" orientation="landscape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企业社保补贴公示表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2023-05-05T05:18:00Z</cp:lastPrinted>
  <dcterms:created xsi:type="dcterms:W3CDTF">2006-09-13T11:21:00Z</dcterms:created>
  <dcterms:modified xsi:type="dcterms:W3CDTF">2024-10-23T08:54:09Z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