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公示表!$A$6:$V$65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6" authorId="0">
      <text>
        <r>
          <rPr>
            <sz val="9"/>
            <rFont val="宋体"/>
            <charset val="134"/>
          </rPr>
          <t>产假</t>
        </r>
      </text>
    </comment>
  </commentList>
</comments>
</file>

<file path=xl/sharedStrings.xml><?xml version="1.0" encoding="utf-8"?>
<sst xmlns="http://schemas.openxmlformats.org/spreadsheetml/2006/main" count="363" uniqueCount="237">
  <si>
    <t xml:space="preserve">附件3                            </t>
  </si>
  <si>
    <t>2025年2月拟拨付新疆九鼎农业集团有限公司社会保险补贴花名册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</si>
  <si>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</si>
  <si>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</si>
  <si>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</si>
  <si>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</si>
  <si>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</si>
  <si>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</si>
  <si>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</si>
  <si>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</si>
  <si>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</si>
  <si>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</si>
  <si>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</si>
  <si>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</si>
  <si>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</si>
  <si>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</si>
  <si>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</si>
  <si>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</si>
  <si>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</si>
  <si>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</si>
  <si>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</si>
  <si>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</si>
  <si>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</si>
  <si>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</si>
  <si>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</si>
  <si>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</si>
  <si>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</si>
  <si>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新疆九鼎农业发展投资集团有限公司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</si>
  <si>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</si>
  <si>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</si>
  <si>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</si>
  <si>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</si>
  <si>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</si>
  <si>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</si>
  <si>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</si>
  <si>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</si>
  <si>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</si>
  <si>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</si>
  <si>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</si>
  <si>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</si>
  <si>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</si>
  <si>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</si>
  <si>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</si>
  <si>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</si>
  <si>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</si>
  <si>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</si>
  <si>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</si>
  <si>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</si>
  <si>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</si>
  <si>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</si>
  <si>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</si>
  <si>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</si>
  <si>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</si>
  <si>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</si>
  <si>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</si>
  <si>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</si>
  <si>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</si>
  <si>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</si>
  <si>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</si>
  <si>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</si>
  <si>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</si>
  <si>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</si>
  <si>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</si>
  <si>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</si>
  <si>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</si>
  <si>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</si>
  <si>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</si>
  <si>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</si>
  <si>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</si>
  <si>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</si>
  <si>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</si>
  <si>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</si>
  <si>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</si>
  <si>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</si>
  <si>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</si>
  <si>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</si>
  <si>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</si>
  <si>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</si>
  <si>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</si>
  <si>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</si>
  <si>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</si>
  <si>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</si>
  <si>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</si>
  <si>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</si>
  <si>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</si>
  <si>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</si>
  <si>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</si>
  <si>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</si>
  <si>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</si>
  <si>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</si>
  <si>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</si>
  <si>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</si>
  <si>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</si>
  <si>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</si>
  <si>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</si>
  <si>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</si>
  <si>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</si>
  <si>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</si>
  <si>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</si>
  <si>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</si>
  <si>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</si>
  <si>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</si>
  <si>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</si>
  <si>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</si>
  <si>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</si>
  <si>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</si>
  <si>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</si>
  <si>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</si>
  <si>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</si>
  <si>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</si>
  <si>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</si>
  <si>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</si>
  <si>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</si>
  <si>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</si>
  <si>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</si>
  <si>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</si>
  <si>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</si>
  <si>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</si>
  <si>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 xml:space="preserve">新疆盛和果品经营管理有限公司 </t>
  </si>
  <si>
    <t>刘静</t>
  </si>
  <si>
    <t>6501***122X</t>
  </si>
  <si>
    <t>139***188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</si>
  <si>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</si>
  <si>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</si>
  <si>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</si>
  <si>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</si>
  <si>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</si>
  <si>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</si>
  <si>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</si>
  <si>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</si>
  <si>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</si>
  <si>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</si>
  <si>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</si>
  <si>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</si>
  <si>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</si>
  <si>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</si>
  <si>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</si>
  <si>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</si>
  <si>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</si>
  <si>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</si>
  <si>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</si>
  <si>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</si>
  <si>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</si>
  <si>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</si>
  <si>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</si>
  <si>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</si>
  <si>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</si>
  <si>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</si>
  <si>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</si>
  <si>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</si>
  <si>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</si>
  <si>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</si>
  <si>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</si>
  <si>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</si>
  <si>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</si>
  <si>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</si>
  <si>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</si>
  <si>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</si>
  <si>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</si>
  <si>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</si>
  <si>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</si>
  <si>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</si>
  <si>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</si>
  <si>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</si>
  <si>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</si>
  <si>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</si>
  <si>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</si>
  <si>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</si>
  <si>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</si>
  <si>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</si>
  <si>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</si>
  <si>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</si>
  <si>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</si>
  <si>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</si>
  <si>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</si>
  <si>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</si>
  <si>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</si>
  <si>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</si>
  <si>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</si>
  <si>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</si>
  <si>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</si>
  <si>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</si>
  <si>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</si>
  <si>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</si>
  <si>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</si>
  <si>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</si>
  <si>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</si>
  <si>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</si>
  <si>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</si>
  <si>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</si>
  <si>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</si>
  <si>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</si>
  <si>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</si>
  <si>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</si>
  <si>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</si>
  <si>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</si>
  <si>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</si>
  <si>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</si>
  <si>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</si>
  <si>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</si>
  <si>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</si>
  <si>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</si>
  <si>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</si>
  <si>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</si>
  <si>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</si>
  <si>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</si>
  <si>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</si>
  <si>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</si>
  <si>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</si>
  <si>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</si>
  <si>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</si>
  <si>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</si>
  <si>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</si>
  <si>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</si>
  <si>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</si>
  <si>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</si>
  <si>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</si>
  <si>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</si>
  <si>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</si>
  <si>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新疆九鼎丝路投资有限公司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</si>
  <si>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</si>
  <si>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</si>
  <si>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</si>
  <si>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</si>
  <si>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</si>
  <si>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</si>
  <si>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</si>
  <si>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</si>
  <si>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</si>
  <si>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 xml:space="preserve">新疆润丰供销合作社联合社有限公司 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</si>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</sst>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47</xdr:row>
      <xdr:rowOff>0</xdr:rowOff>
    </xdr:from>
    <xdr:to>
      <xdr:col>2</xdr:col>
      <xdr:colOff>685800</xdr:colOff>
      <xdr:row>48</xdr:row>
      <xdr:rowOff>177800</xdr:rowOff>
    </xdr:to>
    <xdr:sp>
      <xdr:nvSpPr>
        <xdr:cNvPr id="2048" name="Text Box 1"/>
        <xdr:cNvSpPr txBox="1"/>
      </xdr:nvSpPr>
      <xdr:spPr>
        <a:xfrm>
          <a:off x="2070100" y="128644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49</xdr:row>
      <xdr:rowOff>0</xdr:rowOff>
    </xdr:from>
    <xdr:to>
      <xdr:col>2</xdr:col>
      <xdr:colOff>685800</xdr:colOff>
      <xdr:row>50</xdr:row>
      <xdr:rowOff>177800</xdr:rowOff>
    </xdr:to>
    <xdr:sp>
      <xdr:nvSpPr>
        <xdr:cNvPr id="2049" name="Text Box 1"/>
        <xdr:cNvSpPr txBox="1"/>
      </xdr:nvSpPr>
      <xdr:spPr>
        <a:xfrm>
          <a:off x="2070100" y="13347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49</xdr:row>
      <xdr:rowOff>0</xdr:rowOff>
    </xdr:from>
    <xdr:to>
      <xdr:col>2</xdr:col>
      <xdr:colOff>685800</xdr:colOff>
      <xdr:row>50</xdr:row>
      <xdr:rowOff>177800</xdr:rowOff>
    </xdr:to>
    <xdr:sp>
      <xdr:nvSpPr>
        <xdr:cNvPr id="2050" name="Text Box 1"/>
        <xdr:cNvSpPr txBox="1"/>
      </xdr:nvSpPr>
      <xdr:spPr>
        <a:xfrm>
          <a:off x="2070100" y="13347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33</xdr:row>
      <xdr:rowOff>198120</xdr:rowOff>
    </xdr:from>
    <xdr:to>
      <xdr:col>9</xdr:col>
      <xdr:colOff>342900</xdr:colOff>
      <xdr:row>35</xdr:row>
      <xdr:rowOff>116840</xdr:rowOff>
    </xdr:to>
    <xdr:sp>
      <xdr:nvSpPr>
        <xdr:cNvPr id="2051" name="Text Box 1"/>
        <xdr:cNvSpPr txBox="1"/>
      </xdr:nvSpPr>
      <xdr:spPr>
        <a:xfrm>
          <a:off x="6410325" y="94938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33</xdr:row>
      <xdr:rowOff>0</xdr:rowOff>
    </xdr:from>
    <xdr:to>
      <xdr:col>2</xdr:col>
      <xdr:colOff>685800</xdr:colOff>
      <xdr:row>34</xdr:row>
      <xdr:rowOff>165100</xdr:rowOff>
    </xdr:to>
    <xdr:sp>
      <xdr:nvSpPr>
        <xdr:cNvPr id="2052" name="Text Box 1"/>
        <xdr:cNvSpPr txBox="1"/>
      </xdr:nvSpPr>
      <xdr:spPr>
        <a:xfrm>
          <a:off x="2070100" y="92957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53</xdr:row>
      <xdr:rowOff>0</xdr:rowOff>
    </xdr:from>
    <xdr:to>
      <xdr:col>2</xdr:col>
      <xdr:colOff>586740</xdr:colOff>
      <xdr:row>54</xdr:row>
      <xdr:rowOff>139700</xdr:rowOff>
    </xdr:to>
    <xdr:sp>
      <xdr:nvSpPr>
        <xdr:cNvPr id="2053" name="Text Box 1"/>
        <xdr:cNvSpPr txBox="1"/>
      </xdr:nvSpPr>
      <xdr:spPr>
        <a:xfrm>
          <a:off x="1955800" y="143122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56</xdr:row>
      <xdr:rowOff>0</xdr:rowOff>
    </xdr:from>
    <xdr:to>
      <xdr:col>2</xdr:col>
      <xdr:colOff>586740</xdr:colOff>
      <xdr:row>57</xdr:row>
      <xdr:rowOff>147320</xdr:rowOff>
    </xdr:to>
    <xdr:sp>
      <xdr:nvSpPr>
        <xdr:cNvPr id="2054" name="Text Box 1"/>
        <xdr:cNvSpPr txBox="1"/>
      </xdr:nvSpPr>
      <xdr:spPr>
        <a:xfrm>
          <a:off x="1955800" y="150361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56</xdr:row>
      <xdr:rowOff>0</xdr:rowOff>
    </xdr:from>
    <xdr:to>
      <xdr:col>2</xdr:col>
      <xdr:colOff>586740</xdr:colOff>
      <xdr:row>57</xdr:row>
      <xdr:rowOff>147320</xdr:rowOff>
    </xdr:to>
    <xdr:sp>
      <xdr:nvSpPr>
        <xdr:cNvPr id="2055" name="Text Box 1"/>
        <xdr:cNvSpPr txBox="1"/>
      </xdr:nvSpPr>
      <xdr:spPr>
        <a:xfrm>
          <a:off x="1955800" y="150361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41</xdr:row>
      <xdr:rowOff>198120</xdr:rowOff>
    </xdr:from>
    <xdr:to>
      <xdr:col>9</xdr:col>
      <xdr:colOff>266700</xdr:colOff>
      <xdr:row>43</xdr:row>
      <xdr:rowOff>45720</xdr:rowOff>
    </xdr:to>
    <xdr:sp>
      <xdr:nvSpPr>
        <xdr:cNvPr id="2056" name="Text Box 1"/>
        <xdr:cNvSpPr txBox="1"/>
      </xdr:nvSpPr>
      <xdr:spPr>
        <a:xfrm>
          <a:off x="6372225" y="115258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60</xdr:row>
      <xdr:rowOff>0</xdr:rowOff>
    </xdr:from>
    <xdr:to>
      <xdr:col>2</xdr:col>
      <xdr:colOff>617220</xdr:colOff>
      <xdr:row>61</xdr:row>
      <xdr:rowOff>172720</xdr:rowOff>
    </xdr:to>
    <xdr:sp>
      <xdr:nvSpPr>
        <xdr:cNvPr id="2057" name="Text Box 1"/>
        <xdr:cNvSpPr txBox="1"/>
      </xdr:nvSpPr>
      <xdr:spPr>
        <a:xfrm>
          <a:off x="2070100" y="16268065"/>
          <a:ext cx="4572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63</xdr:row>
      <xdr:rowOff>0</xdr:rowOff>
    </xdr:from>
    <xdr:to>
      <xdr:col>2</xdr:col>
      <xdr:colOff>617220</xdr:colOff>
      <xdr:row>63</xdr:row>
      <xdr:rowOff>421640</xdr:rowOff>
    </xdr:to>
    <xdr:sp>
      <xdr:nvSpPr>
        <xdr:cNvPr id="2058" name="Text Box 1"/>
        <xdr:cNvSpPr txBox="1"/>
      </xdr:nvSpPr>
      <xdr:spPr>
        <a:xfrm>
          <a:off x="2070100" y="170300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63</xdr:row>
      <xdr:rowOff>0</xdr:rowOff>
    </xdr:from>
    <xdr:to>
      <xdr:col>2</xdr:col>
      <xdr:colOff>617220</xdr:colOff>
      <xdr:row>63</xdr:row>
      <xdr:rowOff>421640</xdr:rowOff>
    </xdr:to>
    <xdr:sp>
      <xdr:nvSpPr>
        <xdr:cNvPr id="2059" name="Text Box 1"/>
        <xdr:cNvSpPr txBox="1"/>
      </xdr:nvSpPr>
      <xdr:spPr>
        <a:xfrm>
          <a:off x="2070100" y="170300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44</xdr:row>
      <xdr:rowOff>0</xdr:rowOff>
    </xdr:from>
    <xdr:to>
      <xdr:col>9</xdr:col>
      <xdr:colOff>327660</xdr:colOff>
      <xdr:row>45</xdr:row>
      <xdr:rowOff>116840</xdr:rowOff>
    </xdr:to>
    <xdr:sp>
      <xdr:nvSpPr>
        <xdr:cNvPr id="2060" name="Text Box 1"/>
        <xdr:cNvSpPr txBox="1"/>
      </xdr:nvSpPr>
      <xdr:spPr>
        <a:xfrm>
          <a:off x="6410325" y="121405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5"/>
  <sheetViews>
    <sheetView tabSelected="1" zoomScale="90" zoomScaleNormal="90" workbookViewId="0">
      <pane ySplit="6" topLeftCell="A7" activePane="bottomLeft" state="frozen"/>
      <selection/>
      <selection pane="bottomLeft" activeCell="L35" sqref="L35"/>
    </sheetView>
  </sheetViews>
  <sheetFormatPr defaultColWidth="9" defaultRowHeight="14.4"/>
  <cols>
    <col min="1" max="1" width="3.37962962962963" style="3" customWidth="1"/>
    <col min="2" max="2" width="18.4722222222222" style="3" customWidth="1"/>
    <col min="3" max="3" width="19.1666666666667" style="3" customWidth="1"/>
    <col min="4" max="4" width="4.37962962962963" style="3" customWidth="1"/>
    <col min="5" max="5" width="12.5" style="3" customWidth="1"/>
    <col min="6" max="6" width="10.1481481481481" style="3" customWidth="1"/>
    <col min="7" max="7" width="11.5555555555556" style="3" customWidth="1"/>
    <col min="8" max="9" width="5.5462962962963" style="3" customWidth="1"/>
    <col min="10" max="10" width="8.61111111111111" style="3" customWidth="1"/>
    <col min="11" max="11" width="7.66666666666667" style="3" customWidth="1"/>
    <col min="12" max="12" width="6.87962962962963" style="3" customWidth="1"/>
    <col min="13" max="13" width="8.61111111111111" style="3" customWidth="1"/>
    <col min="14" max="15" width="7.77777777777778" style="3" customWidth="1"/>
    <col min="16" max="16" width="6.71296296296296" style="4" customWidth="1"/>
    <col min="17" max="17" width="7.55555555555556" style="4" customWidth="1"/>
    <col min="18" max="18" width="5.46296296296296" style="3" customWidth="1"/>
    <col min="19" max="19" width="8.61111111111111" style="3" customWidth="1"/>
    <col min="20" max="20" width="11.6018518518519" style="3" customWidth="1"/>
    <col min="21" max="21" width="10.462962962963" style="3" customWidth="1"/>
    <col min="22" max="22" width="5.13888888888889" style="3" customWidth="1"/>
    <col min="23" max="16376" width="9" style="3"/>
    <col min="16377" max="16384" width="9" style="5"/>
  </cols>
  <sheetData>
    <row r="1" ht="22" customHeight="1" spans="1:17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4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35"/>
      <c r="U2" s="35"/>
      <c r="V2" s="8"/>
    </row>
    <row r="3" s="1" customFormat="1" ht="24.95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/>
      <c r="J3" s="10" t="s">
        <v>10</v>
      </c>
      <c r="K3" s="10"/>
      <c r="L3" s="10"/>
      <c r="M3" s="10"/>
      <c r="N3" s="10" t="s">
        <v>11</v>
      </c>
      <c r="O3" s="10"/>
      <c r="P3" s="10"/>
      <c r="Q3" s="10"/>
      <c r="R3" s="9" t="s">
        <v>12</v>
      </c>
      <c r="S3" s="9" t="s">
        <v>13</v>
      </c>
      <c r="T3" s="36" t="s">
        <v>14</v>
      </c>
      <c r="U3" s="37"/>
      <c r="V3" s="9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ht="33" customHeight="1" spans="1:16384">
      <c r="A4" s="11"/>
      <c r="B4" s="11"/>
      <c r="C4" s="11"/>
      <c r="D4" s="11"/>
      <c r="E4" s="11"/>
      <c r="F4" s="11"/>
      <c r="G4" s="11"/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10" t="s">
        <v>22</v>
      </c>
      <c r="O4" s="10" t="s">
        <v>23</v>
      </c>
      <c r="P4" s="10" t="s">
        <v>24</v>
      </c>
      <c r="Q4" s="10" t="s">
        <v>21</v>
      </c>
      <c r="R4" s="11"/>
      <c r="S4" s="11"/>
      <c r="T4" s="38"/>
      <c r="U4" s="39"/>
      <c r="V4" s="1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18" customHeight="1" spans="1:1638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0"/>
      <c r="O5" s="10"/>
      <c r="P5" s="10"/>
      <c r="Q5" s="10"/>
      <c r="R5" s="12"/>
      <c r="S5" s="12"/>
      <c r="T5" s="40" t="s">
        <v>25</v>
      </c>
      <c r="U5" s="40" t="s">
        <v>26</v>
      </c>
      <c r="V5" s="1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30" customHeight="1" spans="1:16384">
      <c r="A6" s="10">
        <v>1</v>
      </c>
      <c r="B6" s="9">
        <v>2</v>
      </c>
      <c r="C6" s="10">
        <v>3</v>
      </c>
      <c r="D6" s="10">
        <v>4</v>
      </c>
      <c r="E6" s="9">
        <v>5</v>
      </c>
      <c r="F6" s="9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/>
      <c r="V6" s="10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21" customHeight="1" spans="1:16374">
      <c r="A7" s="13">
        <v>1</v>
      </c>
      <c r="B7" s="14" t="s">
        <v>27</v>
      </c>
      <c r="C7" s="15" t="s">
        <v>28</v>
      </c>
      <c r="D7" s="13" t="s">
        <v>29</v>
      </c>
      <c r="E7" s="14" t="s">
        <v>30</v>
      </c>
      <c r="F7" s="14" t="s">
        <v>31</v>
      </c>
      <c r="G7" s="16" t="s">
        <v>32</v>
      </c>
      <c r="H7" s="17">
        <v>8332</v>
      </c>
      <c r="I7" s="32"/>
      <c r="J7" s="32">
        <f t="shared" ref="J7:J12" si="0">H7*0.16</f>
        <v>1333.12</v>
      </c>
      <c r="K7" s="32"/>
      <c r="L7" s="32"/>
      <c r="M7" s="32">
        <f t="shared" ref="M7:M12" si="1">L7+K7+J7</f>
        <v>1333.12</v>
      </c>
      <c r="N7" s="32"/>
      <c r="O7" s="32"/>
      <c r="P7" s="32"/>
      <c r="Q7" s="32"/>
      <c r="R7" s="41">
        <v>1</v>
      </c>
      <c r="S7" s="32">
        <f t="shared" ref="S7:S12" si="2">Q7+M7</f>
        <v>1333.12</v>
      </c>
      <c r="T7" s="21" t="s">
        <v>33</v>
      </c>
      <c r="U7" s="42">
        <v>45689</v>
      </c>
      <c r="V7" s="14">
        <f t="shared" ref="V7:V12" si="3">DATEDIF(T7,U7,"M")+1</f>
        <v>34</v>
      </c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</row>
    <row r="8" s="2" customFormat="1" ht="21" customHeight="1" spans="1:16374">
      <c r="A8" s="13">
        <v>2</v>
      </c>
      <c r="B8" s="14"/>
      <c r="C8" s="15" t="s">
        <v>34</v>
      </c>
      <c r="D8" s="13" t="s">
        <v>29</v>
      </c>
      <c r="E8" s="14" t="s">
        <v>35</v>
      </c>
      <c r="F8" s="14" t="s">
        <v>36</v>
      </c>
      <c r="G8" s="16" t="s">
        <v>32</v>
      </c>
      <c r="H8" s="17">
        <v>6772</v>
      </c>
      <c r="I8" s="32"/>
      <c r="J8" s="32">
        <f t="shared" si="0"/>
        <v>1083.52</v>
      </c>
      <c r="K8" s="32"/>
      <c r="L8" s="32"/>
      <c r="M8" s="32">
        <f t="shared" si="1"/>
        <v>1083.52</v>
      </c>
      <c r="N8" s="32"/>
      <c r="O8" s="32"/>
      <c r="P8" s="32"/>
      <c r="Q8" s="32"/>
      <c r="R8" s="41">
        <v>1</v>
      </c>
      <c r="S8" s="32">
        <f t="shared" si="2"/>
        <v>1083.52</v>
      </c>
      <c r="T8" s="21" t="s">
        <v>37</v>
      </c>
      <c r="U8" s="42">
        <v>45689</v>
      </c>
      <c r="V8" s="14">
        <f t="shared" si="3"/>
        <v>24</v>
      </c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</row>
    <row r="9" s="2" customFormat="1" ht="21" customHeight="1" spans="1:16374">
      <c r="A9" s="13">
        <v>3</v>
      </c>
      <c r="B9" s="14"/>
      <c r="C9" s="16" t="s">
        <v>38</v>
      </c>
      <c r="D9" s="13" t="s">
        <v>39</v>
      </c>
      <c r="E9" s="14" t="s">
        <v>40</v>
      </c>
      <c r="F9" s="14" t="s">
        <v>41</v>
      </c>
      <c r="G9" s="16" t="s">
        <v>32</v>
      </c>
      <c r="H9" s="17">
        <v>6792</v>
      </c>
      <c r="I9" s="32"/>
      <c r="J9" s="32">
        <f t="shared" si="0"/>
        <v>1086.72</v>
      </c>
      <c r="K9" s="32"/>
      <c r="L9" s="32"/>
      <c r="M9" s="32">
        <f t="shared" si="1"/>
        <v>1086.72</v>
      </c>
      <c r="N9" s="32"/>
      <c r="O9" s="32"/>
      <c r="P9" s="32"/>
      <c r="Q9" s="32"/>
      <c r="R9" s="41">
        <v>1</v>
      </c>
      <c r="S9" s="32">
        <f t="shared" si="2"/>
        <v>1086.72</v>
      </c>
      <c r="T9" s="21" t="s">
        <v>42</v>
      </c>
      <c r="U9" s="42">
        <v>45689</v>
      </c>
      <c r="V9" s="14">
        <f t="shared" si="3"/>
        <v>22</v>
      </c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</row>
    <row r="10" s="2" customFormat="1" ht="21" customHeight="1" spans="1:16374">
      <c r="A10" s="13">
        <v>4</v>
      </c>
      <c r="B10" s="14"/>
      <c r="C10" s="16" t="s">
        <v>43</v>
      </c>
      <c r="D10" s="13" t="s">
        <v>29</v>
      </c>
      <c r="E10" s="14" t="s">
        <v>44</v>
      </c>
      <c r="F10" s="14" t="s">
        <v>45</v>
      </c>
      <c r="G10" s="16" t="s">
        <v>32</v>
      </c>
      <c r="H10" s="17">
        <v>8332</v>
      </c>
      <c r="I10" s="32"/>
      <c r="J10" s="32">
        <f t="shared" si="0"/>
        <v>1333.12</v>
      </c>
      <c r="K10" s="32"/>
      <c r="L10" s="32"/>
      <c r="M10" s="32">
        <f t="shared" si="1"/>
        <v>1333.12</v>
      </c>
      <c r="N10" s="32"/>
      <c r="O10" s="32"/>
      <c r="P10" s="32"/>
      <c r="Q10" s="32"/>
      <c r="R10" s="41">
        <v>1</v>
      </c>
      <c r="S10" s="32">
        <f t="shared" si="2"/>
        <v>1333.12</v>
      </c>
      <c r="T10" s="21" t="s">
        <v>46</v>
      </c>
      <c r="U10" s="42">
        <v>45689</v>
      </c>
      <c r="V10" s="14">
        <f t="shared" si="3"/>
        <v>19</v>
      </c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</row>
    <row r="11" s="2" customFormat="1" ht="21" customHeight="1" spans="1:16374">
      <c r="A11" s="13">
        <v>5</v>
      </c>
      <c r="B11" s="14"/>
      <c r="C11" s="16" t="s">
        <v>47</v>
      </c>
      <c r="D11" s="13" t="s">
        <v>29</v>
      </c>
      <c r="E11" s="14" t="s">
        <v>48</v>
      </c>
      <c r="F11" s="14" t="s">
        <v>49</v>
      </c>
      <c r="G11" s="16" t="s">
        <v>32</v>
      </c>
      <c r="H11" s="17">
        <v>7850</v>
      </c>
      <c r="I11" s="32"/>
      <c r="J11" s="32">
        <f t="shared" si="0"/>
        <v>1256</v>
      </c>
      <c r="K11" s="32"/>
      <c r="L11" s="32"/>
      <c r="M11" s="32">
        <f t="shared" si="1"/>
        <v>1256</v>
      </c>
      <c r="N11" s="32"/>
      <c r="O11" s="32"/>
      <c r="P11" s="32"/>
      <c r="Q11" s="32"/>
      <c r="R11" s="41">
        <v>1</v>
      </c>
      <c r="S11" s="32">
        <f t="shared" si="2"/>
        <v>1256</v>
      </c>
      <c r="T11" s="21" t="s">
        <v>46</v>
      </c>
      <c r="U11" s="42">
        <v>45689</v>
      </c>
      <c r="V11" s="14">
        <f t="shared" si="3"/>
        <v>19</v>
      </c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</row>
    <row r="12" s="2" customFormat="1" ht="21" customHeight="1" spans="1:16374">
      <c r="A12" s="13">
        <v>6</v>
      </c>
      <c r="B12" s="14"/>
      <c r="C12" s="16" t="s">
        <v>50</v>
      </c>
      <c r="D12" s="13" t="s">
        <v>29</v>
      </c>
      <c r="E12" s="14" t="s">
        <v>51</v>
      </c>
      <c r="F12" s="14" t="s">
        <v>52</v>
      </c>
      <c r="G12" s="16" t="s">
        <v>32</v>
      </c>
      <c r="H12" s="17">
        <v>8332</v>
      </c>
      <c r="I12" s="32"/>
      <c r="J12" s="32">
        <f t="shared" si="0"/>
        <v>1333.12</v>
      </c>
      <c r="K12" s="32"/>
      <c r="L12" s="32"/>
      <c r="M12" s="32">
        <f t="shared" si="1"/>
        <v>1333.12</v>
      </c>
      <c r="N12" s="32"/>
      <c r="O12" s="32"/>
      <c r="P12" s="32"/>
      <c r="Q12" s="32"/>
      <c r="R12" s="41">
        <v>1</v>
      </c>
      <c r="S12" s="32">
        <f t="shared" si="2"/>
        <v>1333.12</v>
      </c>
      <c r="T12" s="21" t="s">
        <v>53</v>
      </c>
      <c r="U12" s="42">
        <v>45689</v>
      </c>
      <c r="V12" s="14">
        <f t="shared" si="3"/>
        <v>17</v>
      </c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</row>
    <row r="13" s="2" customFormat="1" ht="21" customHeight="1" spans="1:16374">
      <c r="A13" s="13">
        <v>7</v>
      </c>
      <c r="B13" s="14"/>
      <c r="C13" s="16" t="s">
        <v>54</v>
      </c>
      <c r="D13" s="13" t="s">
        <v>39</v>
      </c>
      <c r="E13" s="14" t="s">
        <v>55</v>
      </c>
      <c r="F13" s="14" t="s">
        <v>56</v>
      </c>
      <c r="G13" s="16" t="s">
        <v>32</v>
      </c>
      <c r="H13" s="17">
        <v>6468</v>
      </c>
      <c r="I13" s="32"/>
      <c r="J13" s="32">
        <f t="shared" ref="J13:J20" si="4">H13*0.16</f>
        <v>1034.88</v>
      </c>
      <c r="K13" s="32"/>
      <c r="L13" s="32"/>
      <c r="M13" s="32">
        <f t="shared" ref="M13:M20" si="5">L13+K13+J13</f>
        <v>1034.88</v>
      </c>
      <c r="N13" s="32"/>
      <c r="O13" s="32"/>
      <c r="P13" s="32"/>
      <c r="Q13" s="32"/>
      <c r="R13" s="41">
        <v>1</v>
      </c>
      <c r="S13" s="32">
        <f t="shared" ref="S13:S22" si="6">Q13+M13</f>
        <v>1034.88</v>
      </c>
      <c r="T13" s="21" t="s">
        <v>57</v>
      </c>
      <c r="U13" s="42">
        <v>45689</v>
      </c>
      <c r="V13" s="14">
        <f t="shared" ref="V13:V22" si="7">DATEDIF(T13,U13,"M")+1</f>
        <v>13</v>
      </c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</row>
    <row r="14" s="2" customFormat="1" ht="21" customHeight="1" spans="1:16374">
      <c r="A14" s="13">
        <v>8</v>
      </c>
      <c r="B14" s="14"/>
      <c r="C14" s="16" t="s">
        <v>58</v>
      </c>
      <c r="D14" s="13" t="s">
        <v>39</v>
      </c>
      <c r="E14" s="14" t="s">
        <v>59</v>
      </c>
      <c r="F14" s="14" t="s">
        <v>60</v>
      </c>
      <c r="G14" s="16" t="s">
        <v>32</v>
      </c>
      <c r="H14" s="17">
        <v>7561</v>
      </c>
      <c r="I14" s="32"/>
      <c r="J14" s="32">
        <f t="shared" si="4"/>
        <v>1209.76</v>
      </c>
      <c r="K14" s="32"/>
      <c r="L14" s="32"/>
      <c r="M14" s="32">
        <f t="shared" si="5"/>
        <v>1209.76</v>
      </c>
      <c r="N14" s="32"/>
      <c r="O14" s="32"/>
      <c r="P14" s="32"/>
      <c r="Q14" s="32"/>
      <c r="R14" s="41">
        <v>1</v>
      </c>
      <c r="S14" s="32">
        <f t="shared" si="6"/>
        <v>1209.76</v>
      </c>
      <c r="T14" s="21" t="s">
        <v>57</v>
      </c>
      <c r="U14" s="42">
        <v>45689</v>
      </c>
      <c r="V14" s="14">
        <f t="shared" si="7"/>
        <v>13</v>
      </c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</row>
    <row r="15" s="2" customFormat="1" ht="21" customHeight="1" spans="1:16374">
      <c r="A15" s="13">
        <v>9</v>
      </c>
      <c r="B15" s="14"/>
      <c r="C15" s="16" t="s">
        <v>61</v>
      </c>
      <c r="D15" s="13" t="s">
        <v>29</v>
      </c>
      <c r="E15" s="14" t="s">
        <v>62</v>
      </c>
      <c r="F15" s="14" t="s">
        <v>63</v>
      </c>
      <c r="G15" s="16" t="s">
        <v>32</v>
      </c>
      <c r="H15" s="17">
        <v>7512</v>
      </c>
      <c r="I15" s="32"/>
      <c r="J15" s="32">
        <f t="shared" si="4"/>
        <v>1201.92</v>
      </c>
      <c r="K15" s="32"/>
      <c r="L15" s="32"/>
      <c r="M15" s="32">
        <f t="shared" si="5"/>
        <v>1201.92</v>
      </c>
      <c r="N15" s="32"/>
      <c r="O15" s="32"/>
      <c r="P15" s="32"/>
      <c r="Q15" s="32"/>
      <c r="R15" s="41">
        <v>1</v>
      </c>
      <c r="S15" s="32">
        <f t="shared" si="6"/>
        <v>1201.92</v>
      </c>
      <c r="T15" s="42">
        <v>45383</v>
      </c>
      <c r="U15" s="42">
        <v>45689</v>
      </c>
      <c r="V15" s="14">
        <f t="shared" si="7"/>
        <v>11</v>
      </c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</row>
    <row r="16" s="2" customFormat="1" ht="21" customHeight="1" spans="1:16374">
      <c r="A16" s="13">
        <v>10</v>
      </c>
      <c r="B16" s="14"/>
      <c r="C16" s="16" t="s">
        <v>64</v>
      </c>
      <c r="D16" s="13" t="s">
        <v>29</v>
      </c>
      <c r="E16" s="14" t="s">
        <v>65</v>
      </c>
      <c r="F16" s="14" t="s">
        <v>66</v>
      </c>
      <c r="G16" s="16" t="s">
        <v>32</v>
      </c>
      <c r="H16" s="17">
        <v>7335</v>
      </c>
      <c r="I16" s="32"/>
      <c r="J16" s="32">
        <f t="shared" si="4"/>
        <v>1173.6</v>
      </c>
      <c r="K16" s="32"/>
      <c r="L16" s="32"/>
      <c r="M16" s="32">
        <f t="shared" si="5"/>
        <v>1173.6</v>
      </c>
      <c r="N16" s="32"/>
      <c r="O16" s="32"/>
      <c r="P16" s="32"/>
      <c r="Q16" s="32"/>
      <c r="R16" s="41">
        <v>1</v>
      </c>
      <c r="S16" s="32">
        <f t="shared" si="6"/>
        <v>1173.6</v>
      </c>
      <c r="T16" s="42">
        <v>45384</v>
      </c>
      <c r="U16" s="42">
        <v>45689</v>
      </c>
      <c r="V16" s="14">
        <f t="shared" si="7"/>
        <v>10</v>
      </c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</row>
    <row r="17" s="2" customFormat="1" ht="21" customHeight="1" spans="1:16374">
      <c r="A17" s="13">
        <v>11</v>
      </c>
      <c r="B17" s="14"/>
      <c r="C17" s="16" t="s">
        <v>67</v>
      </c>
      <c r="D17" s="13" t="s">
        <v>29</v>
      </c>
      <c r="E17" s="14" t="s">
        <v>68</v>
      </c>
      <c r="F17" s="14" t="s">
        <v>69</v>
      </c>
      <c r="G17" s="16" t="s">
        <v>32</v>
      </c>
      <c r="H17" s="17">
        <v>7280</v>
      </c>
      <c r="I17" s="32"/>
      <c r="J17" s="32">
        <f t="shared" si="4"/>
        <v>1164.8</v>
      </c>
      <c r="K17" s="32"/>
      <c r="L17" s="32"/>
      <c r="M17" s="32">
        <f t="shared" si="5"/>
        <v>1164.8</v>
      </c>
      <c r="N17" s="32"/>
      <c r="O17" s="32"/>
      <c r="P17" s="32"/>
      <c r="Q17" s="32"/>
      <c r="R17" s="41">
        <v>1</v>
      </c>
      <c r="S17" s="32">
        <f t="shared" si="6"/>
        <v>1164.8</v>
      </c>
      <c r="T17" s="42">
        <v>45413</v>
      </c>
      <c r="U17" s="42">
        <v>45689</v>
      </c>
      <c r="V17" s="14">
        <f t="shared" si="7"/>
        <v>10</v>
      </c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6"/>
      <c r="XEM17" s="46"/>
      <c r="XEN17" s="46"/>
      <c r="XEO17" s="46"/>
      <c r="XEP17" s="46"/>
      <c r="XEQ17" s="46"/>
      <c r="XER17" s="46"/>
      <c r="XES17" s="46"/>
      <c r="XET17" s="46"/>
    </row>
    <row r="18" s="2" customFormat="1" ht="21" customHeight="1" spans="1:16374">
      <c r="A18" s="13">
        <v>12</v>
      </c>
      <c r="B18" s="14"/>
      <c r="C18" s="16" t="s">
        <v>70</v>
      </c>
      <c r="D18" s="13" t="s">
        <v>39</v>
      </c>
      <c r="E18" s="14" t="s">
        <v>71</v>
      </c>
      <c r="F18" s="14" t="s">
        <v>72</v>
      </c>
      <c r="G18" s="16" t="s">
        <v>32</v>
      </c>
      <c r="H18" s="17">
        <v>6725</v>
      </c>
      <c r="I18" s="32"/>
      <c r="J18" s="32">
        <f t="shared" si="4"/>
        <v>1076</v>
      </c>
      <c r="K18" s="32"/>
      <c r="L18" s="32"/>
      <c r="M18" s="32">
        <f t="shared" si="5"/>
        <v>1076</v>
      </c>
      <c r="N18" s="32"/>
      <c r="O18" s="32"/>
      <c r="P18" s="32"/>
      <c r="Q18" s="32"/>
      <c r="R18" s="41">
        <v>1</v>
      </c>
      <c r="S18" s="32">
        <f t="shared" si="6"/>
        <v>1076</v>
      </c>
      <c r="T18" s="42">
        <v>45444</v>
      </c>
      <c r="U18" s="42">
        <v>45689</v>
      </c>
      <c r="V18" s="14">
        <f t="shared" si="7"/>
        <v>9</v>
      </c>
      <c r="XDW18" s="46"/>
      <c r="XDX18" s="46"/>
      <c r="XDY18" s="46"/>
      <c r="XDZ18" s="46"/>
      <c r="XEA18" s="46"/>
      <c r="XEB18" s="46"/>
      <c r="XEC18" s="46"/>
      <c r="XED18" s="46"/>
      <c r="XEE18" s="46"/>
      <c r="XEF18" s="46"/>
      <c r="XEG18" s="46"/>
      <c r="XEH18" s="46"/>
      <c r="XEI18" s="46"/>
      <c r="XEJ18" s="46"/>
      <c r="XEK18" s="46"/>
      <c r="XEL18" s="46"/>
      <c r="XEM18" s="46"/>
      <c r="XEN18" s="46"/>
      <c r="XEO18" s="46"/>
      <c r="XEP18" s="46"/>
      <c r="XEQ18" s="46"/>
      <c r="XER18" s="46"/>
      <c r="XES18" s="46"/>
      <c r="XET18" s="46"/>
    </row>
    <row r="19" s="2" customFormat="1" ht="21" customHeight="1" spans="1:16374">
      <c r="A19" s="13">
        <v>13</v>
      </c>
      <c r="B19" s="14"/>
      <c r="C19" s="16" t="s">
        <v>73</v>
      </c>
      <c r="D19" s="13" t="s">
        <v>29</v>
      </c>
      <c r="E19" s="14" t="s">
        <v>74</v>
      </c>
      <c r="F19" s="14" t="s">
        <v>75</v>
      </c>
      <c r="G19" s="16" t="s">
        <v>32</v>
      </c>
      <c r="H19" s="17">
        <v>6780</v>
      </c>
      <c r="I19" s="32"/>
      <c r="J19" s="32">
        <f t="shared" si="4"/>
        <v>1084.8</v>
      </c>
      <c r="K19" s="32"/>
      <c r="L19" s="32"/>
      <c r="M19" s="32">
        <f t="shared" si="5"/>
        <v>1084.8</v>
      </c>
      <c r="N19" s="32"/>
      <c r="O19" s="32"/>
      <c r="P19" s="32"/>
      <c r="Q19" s="32"/>
      <c r="R19" s="41">
        <v>1</v>
      </c>
      <c r="S19" s="32">
        <f t="shared" si="6"/>
        <v>1084.8</v>
      </c>
      <c r="T19" s="42">
        <v>45627</v>
      </c>
      <c r="U19" s="42">
        <v>45689</v>
      </c>
      <c r="V19" s="14">
        <f t="shared" si="7"/>
        <v>3</v>
      </c>
      <c r="XDW19" s="46"/>
      <c r="XDX19" s="46"/>
      <c r="XDY19" s="46"/>
      <c r="XDZ19" s="46"/>
      <c r="XEA19" s="46"/>
      <c r="XEB19" s="46"/>
      <c r="XEC19" s="46"/>
      <c r="XED19" s="46"/>
      <c r="XEE19" s="46"/>
      <c r="XEF19" s="46"/>
      <c r="XEG19" s="46"/>
      <c r="XEH19" s="46"/>
      <c r="XEI19" s="46"/>
      <c r="XEJ19" s="46"/>
      <c r="XEK19" s="46"/>
      <c r="XEL19" s="46"/>
      <c r="XEM19" s="46"/>
      <c r="XEN19" s="46"/>
      <c r="XEO19" s="46"/>
      <c r="XEP19" s="46"/>
      <c r="XEQ19" s="46"/>
      <c r="XER19" s="46"/>
      <c r="XES19" s="46"/>
      <c r="XET19" s="46"/>
    </row>
    <row r="20" s="2" customFormat="1" ht="21" customHeight="1" spans="1:16374">
      <c r="A20" s="13">
        <v>14</v>
      </c>
      <c r="B20" s="14"/>
      <c r="C20" s="16" t="s">
        <v>76</v>
      </c>
      <c r="D20" s="13" t="s">
        <v>29</v>
      </c>
      <c r="E20" s="14" t="s">
        <v>77</v>
      </c>
      <c r="F20" s="14" t="s">
        <v>78</v>
      </c>
      <c r="G20" s="16" t="s">
        <v>32</v>
      </c>
      <c r="H20" s="17">
        <v>6000</v>
      </c>
      <c r="I20" s="32"/>
      <c r="J20" s="32">
        <f t="shared" si="4"/>
        <v>960</v>
      </c>
      <c r="K20" s="32"/>
      <c r="L20" s="32"/>
      <c r="M20" s="32">
        <f t="shared" si="5"/>
        <v>960</v>
      </c>
      <c r="N20" s="32"/>
      <c r="O20" s="32"/>
      <c r="P20" s="32"/>
      <c r="Q20" s="32"/>
      <c r="R20" s="41">
        <v>1</v>
      </c>
      <c r="S20" s="32">
        <f t="shared" si="6"/>
        <v>960</v>
      </c>
      <c r="T20" s="42">
        <v>45658</v>
      </c>
      <c r="U20" s="42">
        <v>45689</v>
      </c>
      <c r="V20" s="14">
        <f t="shared" si="7"/>
        <v>2</v>
      </c>
      <c r="XDW20" s="46"/>
      <c r="XDX20" s="46"/>
      <c r="XDY20" s="46"/>
      <c r="XDZ20" s="46"/>
      <c r="XEA20" s="46"/>
      <c r="XEB20" s="46"/>
      <c r="XEC20" s="46"/>
      <c r="XED20" s="46"/>
      <c r="XEE20" s="46"/>
      <c r="XEF20" s="46"/>
      <c r="XEG20" s="46"/>
      <c r="XEH20" s="46"/>
      <c r="XEI20" s="46"/>
      <c r="XEJ20" s="46"/>
      <c r="XEK20" s="46"/>
      <c r="XEL20" s="46"/>
      <c r="XEM20" s="46"/>
      <c r="XEN20" s="46"/>
      <c r="XEO20" s="46"/>
      <c r="XEP20" s="46"/>
      <c r="XEQ20" s="46"/>
      <c r="XER20" s="46"/>
      <c r="XES20" s="46"/>
      <c r="XET20" s="46"/>
    </row>
    <row r="21" s="2" customFormat="1" ht="21" customHeight="1" spans="1:16374">
      <c r="A21" s="13">
        <v>15</v>
      </c>
      <c r="B21" s="14"/>
      <c r="C21" s="16" t="s">
        <v>79</v>
      </c>
      <c r="D21" s="13" t="s">
        <v>29</v>
      </c>
      <c r="E21" s="14" t="s">
        <v>80</v>
      </c>
      <c r="F21" s="14" t="s">
        <v>81</v>
      </c>
      <c r="G21" s="18" t="s">
        <v>82</v>
      </c>
      <c r="H21" s="19">
        <v>5203</v>
      </c>
      <c r="I21" s="19">
        <v>8332</v>
      </c>
      <c r="J21" s="32">
        <f>ROUND(H21*0.16,2)</f>
        <v>832.48</v>
      </c>
      <c r="K21" s="32">
        <f>ROUND(I21*0.09,2)</f>
        <v>749.88</v>
      </c>
      <c r="L21" s="32">
        <f>ROUND(H21*0.005,2)</f>
        <v>26.02</v>
      </c>
      <c r="M21" s="32">
        <f>J21+K21+L21</f>
        <v>1608.38</v>
      </c>
      <c r="N21" s="32">
        <f>ROUND(H21*0.08,2)</f>
        <v>416.24</v>
      </c>
      <c r="O21" s="32">
        <f>ROUND(I21*0.02,2)</f>
        <v>166.64</v>
      </c>
      <c r="P21" s="32">
        <f>ROUND(H21*0.005,2)</f>
        <v>26.02</v>
      </c>
      <c r="Q21" s="32">
        <f>P21+O21+N21</f>
        <v>608.9</v>
      </c>
      <c r="R21" s="41">
        <v>1</v>
      </c>
      <c r="S21" s="32">
        <f t="shared" si="6"/>
        <v>2217.28</v>
      </c>
      <c r="T21" s="43" t="s">
        <v>83</v>
      </c>
      <c r="U21" s="42">
        <v>45689</v>
      </c>
      <c r="V21" s="14">
        <f t="shared" si="7"/>
        <v>23</v>
      </c>
      <c r="XDW21" s="46"/>
      <c r="XDX21" s="46"/>
      <c r="XDY21" s="46"/>
      <c r="XDZ21" s="46"/>
      <c r="XEA21" s="46"/>
      <c r="XEB21" s="46"/>
      <c r="XEC21" s="46"/>
      <c r="XED21" s="46"/>
      <c r="XEE21" s="46"/>
      <c r="XEF21" s="46"/>
      <c r="XEG21" s="46"/>
      <c r="XEH21" s="46"/>
      <c r="XEI21" s="46"/>
      <c r="XEJ21" s="46"/>
      <c r="XEK21" s="46"/>
      <c r="XEL21" s="46"/>
      <c r="XEM21" s="46"/>
      <c r="XEN21" s="46"/>
      <c r="XEO21" s="46"/>
      <c r="XEP21" s="46"/>
      <c r="XEQ21" s="46"/>
      <c r="XER21" s="46"/>
      <c r="XES21" s="46"/>
      <c r="XET21" s="46"/>
    </row>
    <row r="22" s="2" customFormat="1" ht="21" customHeight="1" spans="1:16374">
      <c r="A22" s="13">
        <v>16</v>
      </c>
      <c r="B22" s="14"/>
      <c r="C22" s="16" t="s">
        <v>84</v>
      </c>
      <c r="D22" s="13" t="s">
        <v>39</v>
      </c>
      <c r="E22" s="14" t="s">
        <v>85</v>
      </c>
      <c r="F22" s="14" t="s">
        <v>86</v>
      </c>
      <c r="G22" s="18" t="s">
        <v>82</v>
      </c>
      <c r="H22" s="19">
        <v>5713</v>
      </c>
      <c r="I22" s="19">
        <v>8332</v>
      </c>
      <c r="J22" s="32">
        <f>ROUND(H22*0.16,2)</f>
        <v>914.08</v>
      </c>
      <c r="K22" s="32">
        <f>ROUND(I22*0.09,2)</f>
        <v>749.88</v>
      </c>
      <c r="L22" s="32">
        <f>ROUND(H22*0.005,2)</f>
        <v>28.57</v>
      </c>
      <c r="M22" s="32">
        <f>J22+K22+L22</f>
        <v>1692.53</v>
      </c>
      <c r="N22" s="32">
        <f>ROUND(H22*0.08,2)</f>
        <v>457.04</v>
      </c>
      <c r="O22" s="32">
        <f>ROUND(I22*0.02,2)</f>
        <v>166.64</v>
      </c>
      <c r="P22" s="32">
        <f>ROUND(H22*0.005,2)</f>
        <v>28.57</v>
      </c>
      <c r="Q22" s="32">
        <f>P22+O22+N22</f>
        <v>652.25</v>
      </c>
      <c r="R22" s="41">
        <v>1</v>
      </c>
      <c r="S22" s="32">
        <f t="shared" si="6"/>
        <v>2344.78</v>
      </c>
      <c r="T22" s="43" t="s">
        <v>87</v>
      </c>
      <c r="U22" s="42">
        <v>45689</v>
      </c>
      <c r="V22" s="14">
        <f t="shared" si="7"/>
        <v>5</v>
      </c>
      <c r="XDW22" s="46"/>
      <c r="XDX22" s="46"/>
      <c r="XDY22" s="46"/>
      <c r="XDZ22" s="46"/>
      <c r="XEA22" s="46"/>
      <c r="XEB22" s="46"/>
      <c r="XEC22" s="46"/>
      <c r="XED22" s="46"/>
      <c r="XEE22" s="46"/>
      <c r="XEF22" s="46"/>
      <c r="XEG22" s="46"/>
      <c r="XEH22" s="46"/>
      <c r="XEI22" s="46"/>
      <c r="XEJ22" s="46"/>
      <c r="XEK22" s="46"/>
      <c r="XEL22" s="46"/>
      <c r="XEM22" s="46"/>
      <c r="XEN22" s="46"/>
      <c r="XEO22" s="46"/>
      <c r="XEP22" s="46"/>
      <c r="XEQ22" s="46"/>
      <c r="XER22" s="46"/>
      <c r="XES22" s="46"/>
      <c r="XET22" s="46"/>
    </row>
    <row r="23" s="2" customFormat="1" ht="21" customHeight="1" spans="1:16374">
      <c r="A23" s="13">
        <v>17</v>
      </c>
      <c r="B23" s="14" t="s">
        <v>88</v>
      </c>
      <c r="C23" s="16" t="s">
        <v>89</v>
      </c>
      <c r="D23" s="13" t="s">
        <v>29</v>
      </c>
      <c r="E23" s="14" t="s">
        <v>90</v>
      </c>
      <c r="F23" s="14" t="s">
        <v>91</v>
      </c>
      <c r="G23" s="16" t="s">
        <v>32</v>
      </c>
      <c r="H23" s="17">
        <v>4999</v>
      </c>
      <c r="I23" s="32"/>
      <c r="J23" s="32">
        <f t="shared" ref="J23:J27" si="8">H23*0.16</f>
        <v>799.84</v>
      </c>
      <c r="K23" s="32"/>
      <c r="L23" s="32"/>
      <c r="M23" s="32">
        <f t="shared" ref="M23:M27" si="9">L23+K23+J23</f>
        <v>799.84</v>
      </c>
      <c r="N23" s="32"/>
      <c r="O23" s="32"/>
      <c r="P23" s="32"/>
      <c r="Q23" s="32"/>
      <c r="R23" s="41">
        <v>0.5</v>
      </c>
      <c r="S23" s="32">
        <f t="shared" ref="S23:S27" si="10">ROUND((Q23+M23)*0.5,2)</f>
        <v>399.92</v>
      </c>
      <c r="T23" s="44">
        <v>45139</v>
      </c>
      <c r="U23" s="42">
        <v>45689</v>
      </c>
      <c r="V23" s="14">
        <f t="shared" ref="V23:V27" si="11">DATEDIF(T23,U23,"M")+1</f>
        <v>19</v>
      </c>
      <c r="XDW23" s="46"/>
      <c r="XDX23" s="46"/>
      <c r="XDY23" s="46"/>
      <c r="XDZ23" s="46"/>
      <c r="XEA23" s="46"/>
      <c r="XEB23" s="46"/>
      <c r="XEC23" s="46"/>
      <c r="XED23" s="46"/>
      <c r="XEE23" s="46"/>
      <c r="XEF23" s="46"/>
      <c r="XEG23" s="46"/>
      <c r="XEH23" s="46"/>
      <c r="XEI23" s="46"/>
      <c r="XEJ23" s="46"/>
      <c r="XEK23" s="46"/>
      <c r="XEL23" s="46"/>
      <c r="XEM23" s="46"/>
      <c r="XEN23" s="46"/>
      <c r="XEO23" s="46"/>
      <c r="XEP23" s="46"/>
      <c r="XEQ23" s="46"/>
      <c r="XER23" s="46"/>
      <c r="XES23" s="46"/>
      <c r="XET23" s="46"/>
    </row>
    <row r="24" s="2" customFormat="1" ht="21" customHeight="1" spans="1:16374">
      <c r="A24" s="13">
        <v>18</v>
      </c>
      <c r="B24" s="14"/>
      <c r="C24" s="16" t="s">
        <v>92</v>
      </c>
      <c r="D24" s="13" t="s">
        <v>29</v>
      </c>
      <c r="E24" s="14" t="s">
        <v>93</v>
      </c>
      <c r="F24" s="14" t="s">
        <v>94</v>
      </c>
      <c r="G24" s="16" t="s">
        <v>32</v>
      </c>
      <c r="H24" s="17">
        <v>4999</v>
      </c>
      <c r="I24" s="32"/>
      <c r="J24" s="32">
        <f t="shared" si="8"/>
        <v>799.84</v>
      </c>
      <c r="K24" s="32"/>
      <c r="L24" s="32"/>
      <c r="M24" s="32">
        <f t="shared" si="9"/>
        <v>799.84</v>
      </c>
      <c r="N24" s="32"/>
      <c r="O24" s="32"/>
      <c r="P24" s="33"/>
      <c r="Q24" s="32"/>
      <c r="R24" s="41">
        <v>0.5</v>
      </c>
      <c r="S24" s="32">
        <f t="shared" si="10"/>
        <v>399.92</v>
      </c>
      <c r="T24" s="43" t="s">
        <v>95</v>
      </c>
      <c r="U24" s="42">
        <v>45689</v>
      </c>
      <c r="V24" s="14">
        <f t="shared" si="11"/>
        <v>21</v>
      </c>
      <c r="XDW24" s="46"/>
      <c r="XDX24" s="46"/>
      <c r="XDY24" s="46"/>
      <c r="XDZ24" s="46"/>
      <c r="XEA24" s="46"/>
      <c r="XEB24" s="46"/>
      <c r="XEC24" s="46"/>
      <c r="XED24" s="46"/>
      <c r="XEE24" s="46"/>
      <c r="XEF24" s="46"/>
      <c r="XEG24" s="46"/>
      <c r="XEH24" s="46"/>
      <c r="XEI24" s="46"/>
      <c r="XEJ24" s="46"/>
      <c r="XEK24" s="46"/>
      <c r="XEL24" s="46"/>
      <c r="XEM24" s="46"/>
      <c r="XEN24" s="46"/>
      <c r="XEO24" s="46"/>
      <c r="XEP24" s="46"/>
      <c r="XEQ24" s="46"/>
      <c r="XER24" s="46"/>
      <c r="XES24" s="46"/>
      <c r="XET24" s="46"/>
    </row>
    <row r="25" s="2" customFormat="1" ht="21" customHeight="1" spans="1:16374">
      <c r="A25" s="13">
        <v>19</v>
      </c>
      <c r="B25" s="14"/>
      <c r="C25" s="16" t="s">
        <v>96</v>
      </c>
      <c r="D25" s="13" t="s">
        <v>29</v>
      </c>
      <c r="E25" s="14" t="s">
        <v>97</v>
      </c>
      <c r="F25" s="14" t="s">
        <v>98</v>
      </c>
      <c r="G25" s="16" t="s">
        <v>32</v>
      </c>
      <c r="H25" s="17">
        <v>4999</v>
      </c>
      <c r="I25" s="32"/>
      <c r="J25" s="32">
        <f t="shared" si="8"/>
        <v>799.84</v>
      </c>
      <c r="K25" s="32"/>
      <c r="L25" s="32"/>
      <c r="M25" s="32">
        <f t="shared" si="9"/>
        <v>799.84</v>
      </c>
      <c r="N25" s="32"/>
      <c r="O25" s="32"/>
      <c r="P25" s="33"/>
      <c r="Q25" s="32"/>
      <c r="R25" s="41">
        <v>0.5</v>
      </c>
      <c r="S25" s="32">
        <f t="shared" si="10"/>
        <v>399.92</v>
      </c>
      <c r="T25" s="43" t="s">
        <v>99</v>
      </c>
      <c r="U25" s="42">
        <v>45689</v>
      </c>
      <c r="V25" s="14">
        <f t="shared" si="11"/>
        <v>20</v>
      </c>
      <c r="XDW25" s="46"/>
      <c r="XDX25" s="46"/>
      <c r="XDY25" s="46"/>
      <c r="XDZ25" s="46"/>
      <c r="XEA25" s="46"/>
      <c r="XEB25" s="46"/>
      <c r="XEC25" s="46"/>
      <c r="XED25" s="46"/>
      <c r="XEE25" s="46"/>
      <c r="XEF25" s="46"/>
      <c r="XEG25" s="46"/>
      <c r="XEH25" s="46"/>
      <c r="XEI25" s="46"/>
      <c r="XEJ25" s="46"/>
      <c r="XEK25" s="46"/>
      <c r="XEL25" s="46"/>
      <c r="XEM25" s="46"/>
      <c r="XEN25" s="46"/>
      <c r="XEO25" s="46"/>
      <c r="XEP25" s="46"/>
      <c r="XEQ25" s="46"/>
      <c r="XER25" s="46"/>
      <c r="XES25" s="46"/>
      <c r="XET25" s="46"/>
    </row>
    <row r="26" s="2" customFormat="1" ht="21" customHeight="1" spans="1:16374">
      <c r="A26" s="13">
        <v>20</v>
      </c>
      <c r="B26" s="14"/>
      <c r="C26" s="16" t="s">
        <v>100</v>
      </c>
      <c r="D26" s="13" t="s">
        <v>29</v>
      </c>
      <c r="E26" s="14" t="s">
        <v>101</v>
      </c>
      <c r="F26" s="14" t="s">
        <v>102</v>
      </c>
      <c r="G26" s="16" t="s">
        <v>32</v>
      </c>
      <c r="H26" s="14">
        <v>7636</v>
      </c>
      <c r="I26" s="32"/>
      <c r="J26" s="32">
        <f t="shared" si="8"/>
        <v>1221.76</v>
      </c>
      <c r="K26" s="32"/>
      <c r="L26" s="32"/>
      <c r="M26" s="32">
        <f t="shared" si="9"/>
        <v>1221.76</v>
      </c>
      <c r="N26" s="32"/>
      <c r="O26" s="32"/>
      <c r="P26" s="33"/>
      <c r="Q26" s="32"/>
      <c r="R26" s="41">
        <v>0.5</v>
      </c>
      <c r="S26" s="32">
        <f t="shared" si="10"/>
        <v>610.88</v>
      </c>
      <c r="T26" s="43" t="s">
        <v>103</v>
      </c>
      <c r="U26" s="42">
        <v>45689</v>
      </c>
      <c r="V26" s="14">
        <f t="shared" si="11"/>
        <v>11</v>
      </c>
      <c r="XDW26" s="46"/>
      <c r="XDX26" s="46"/>
      <c r="XDY26" s="46"/>
      <c r="XDZ26" s="46"/>
      <c r="XEA26" s="46"/>
      <c r="XEB26" s="46"/>
      <c r="XEC26" s="46"/>
      <c r="XED26" s="46"/>
      <c r="XEE26" s="46"/>
      <c r="XEF26" s="46"/>
      <c r="XEG26" s="46"/>
      <c r="XEH26" s="46"/>
      <c r="XEI26" s="46"/>
      <c r="XEJ26" s="46"/>
      <c r="XEK26" s="46"/>
      <c r="XEL26" s="46"/>
      <c r="XEM26" s="46"/>
      <c r="XEN26" s="46"/>
      <c r="XEO26" s="46"/>
      <c r="XEP26" s="46"/>
      <c r="XEQ26" s="46"/>
      <c r="XER26" s="46"/>
      <c r="XES26" s="46"/>
      <c r="XET26" s="46"/>
    </row>
    <row r="27" s="2" customFormat="1" ht="21" customHeight="1" spans="1:16374">
      <c r="A27" s="13">
        <v>21</v>
      </c>
      <c r="B27" s="14"/>
      <c r="C27" s="16" t="s">
        <v>104</v>
      </c>
      <c r="D27" s="13" t="s">
        <v>29</v>
      </c>
      <c r="E27" s="14" t="s">
        <v>105</v>
      </c>
      <c r="F27" s="14" t="s">
        <v>106</v>
      </c>
      <c r="G27" s="16" t="s">
        <v>32</v>
      </c>
      <c r="H27" s="14">
        <v>4999</v>
      </c>
      <c r="I27" s="32"/>
      <c r="J27" s="32">
        <f t="shared" si="8"/>
        <v>799.84</v>
      </c>
      <c r="K27" s="32"/>
      <c r="L27" s="32"/>
      <c r="M27" s="32">
        <f t="shared" si="9"/>
        <v>799.84</v>
      </c>
      <c r="N27" s="32"/>
      <c r="O27" s="32"/>
      <c r="P27" s="33"/>
      <c r="Q27" s="32"/>
      <c r="R27" s="41">
        <v>0.5</v>
      </c>
      <c r="S27" s="32">
        <f t="shared" si="10"/>
        <v>399.92</v>
      </c>
      <c r="T27" s="43" t="s">
        <v>107</v>
      </c>
      <c r="U27" s="42">
        <v>45689</v>
      </c>
      <c r="V27" s="14">
        <f t="shared" si="11"/>
        <v>7</v>
      </c>
      <c r="XDW27" s="46"/>
      <c r="XDX27" s="46"/>
      <c r="XDY27" s="46"/>
      <c r="XDZ27" s="46"/>
      <c r="XEA27" s="46"/>
      <c r="XEB27" s="46"/>
      <c r="XEC27" s="46"/>
      <c r="XED27" s="46"/>
      <c r="XEE27" s="46"/>
      <c r="XEF27" s="46"/>
      <c r="XEG27" s="46"/>
      <c r="XEH27" s="46"/>
      <c r="XEI27" s="46"/>
      <c r="XEJ27" s="46"/>
      <c r="XEK27" s="46"/>
      <c r="XEL27" s="46"/>
      <c r="XEM27" s="46"/>
      <c r="XEN27" s="46"/>
      <c r="XEO27" s="46"/>
      <c r="XEP27" s="46"/>
      <c r="XEQ27" s="46"/>
      <c r="XER27" s="46"/>
      <c r="XES27" s="46"/>
      <c r="XET27" s="46"/>
    </row>
    <row r="28" s="2" customFormat="1" ht="21" customHeight="1" spans="1:16374">
      <c r="A28" s="13">
        <v>22</v>
      </c>
      <c r="B28" s="20" t="s">
        <v>108</v>
      </c>
      <c r="C28" s="21" t="s">
        <v>109</v>
      </c>
      <c r="D28" s="22" t="s">
        <v>39</v>
      </c>
      <c r="E28" s="14" t="s">
        <v>110</v>
      </c>
      <c r="F28" s="14" t="s">
        <v>111</v>
      </c>
      <c r="G28" s="16" t="s">
        <v>32</v>
      </c>
      <c r="H28" s="17">
        <v>6061</v>
      </c>
      <c r="I28" s="33"/>
      <c r="J28" s="32">
        <f t="shared" ref="J28:J31" si="12">H28*0.16</f>
        <v>969.76</v>
      </c>
      <c r="K28" s="32"/>
      <c r="L28" s="32"/>
      <c r="M28" s="32">
        <f t="shared" ref="M28:M31" si="13">L28+K28+J28</f>
        <v>969.76</v>
      </c>
      <c r="N28" s="32"/>
      <c r="O28" s="32"/>
      <c r="P28" s="32"/>
      <c r="Q28" s="32"/>
      <c r="R28" s="41">
        <v>1</v>
      </c>
      <c r="S28" s="32">
        <f t="shared" ref="S28:S30" si="14">Q28+M28</f>
        <v>969.76</v>
      </c>
      <c r="T28" s="44">
        <v>45047</v>
      </c>
      <c r="U28" s="42">
        <v>45689</v>
      </c>
      <c r="V28" s="14">
        <f t="shared" ref="V28:V33" si="15">DATEDIF(T28,U28,"M")+1</f>
        <v>22</v>
      </c>
      <c r="XDW28" s="46"/>
      <c r="XDX28" s="46"/>
      <c r="XDY28" s="46"/>
      <c r="XDZ28" s="46"/>
      <c r="XEA28" s="46"/>
      <c r="XEB28" s="46"/>
      <c r="XEC28" s="46"/>
      <c r="XED28" s="46"/>
      <c r="XEE28" s="46"/>
      <c r="XEF28" s="46"/>
      <c r="XEG28" s="46"/>
      <c r="XEH28" s="46"/>
      <c r="XEI28" s="46"/>
      <c r="XEJ28" s="46"/>
      <c r="XEK28" s="46"/>
      <c r="XEL28" s="46"/>
      <c r="XEM28" s="46"/>
      <c r="XEN28" s="46"/>
      <c r="XEO28" s="46"/>
      <c r="XEP28" s="46"/>
      <c r="XEQ28" s="46"/>
      <c r="XER28" s="46"/>
      <c r="XES28" s="46"/>
      <c r="XET28" s="46"/>
    </row>
    <row r="29" s="2" customFormat="1" ht="21" customHeight="1" spans="1:16374">
      <c r="A29" s="13">
        <v>23</v>
      </c>
      <c r="B29" s="20"/>
      <c r="C29" s="21" t="s">
        <v>112</v>
      </c>
      <c r="D29" s="22" t="s">
        <v>29</v>
      </c>
      <c r="E29" s="14" t="s">
        <v>113</v>
      </c>
      <c r="F29" s="14" t="s">
        <v>114</v>
      </c>
      <c r="G29" s="16" t="s">
        <v>32</v>
      </c>
      <c r="H29" s="17">
        <v>5553</v>
      </c>
      <c r="I29" s="33"/>
      <c r="J29" s="32">
        <f t="shared" si="12"/>
        <v>888.48</v>
      </c>
      <c r="K29" s="32"/>
      <c r="L29" s="32"/>
      <c r="M29" s="32">
        <f t="shared" si="13"/>
        <v>888.48</v>
      </c>
      <c r="N29" s="32"/>
      <c r="O29" s="32"/>
      <c r="P29" s="32"/>
      <c r="Q29" s="32"/>
      <c r="R29" s="41">
        <v>1</v>
      </c>
      <c r="S29" s="32">
        <f t="shared" si="14"/>
        <v>888.48</v>
      </c>
      <c r="T29" s="44">
        <v>45597</v>
      </c>
      <c r="U29" s="42">
        <v>45689</v>
      </c>
      <c r="V29" s="14">
        <f t="shared" si="15"/>
        <v>4</v>
      </c>
      <c r="XDW29" s="46"/>
      <c r="XDX29" s="46"/>
      <c r="XDY29" s="46"/>
      <c r="XDZ29" s="46"/>
      <c r="XEA29" s="46"/>
      <c r="XEB29" s="46"/>
      <c r="XEC29" s="46"/>
      <c r="XED29" s="46"/>
      <c r="XEE29" s="46"/>
      <c r="XEF29" s="46"/>
      <c r="XEG29" s="46"/>
      <c r="XEH29" s="46"/>
      <c r="XEI29" s="46"/>
      <c r="XEJ29" s="46"/>
      <c r="XEK29" s="46"/>
      <c r="XEL29" s="46"/>
      <c r="XEM29" s="46"/>
      <c r="XEN29" s="46"/>
      <c r="XEO29" s="46"/>
      <c r="XEP29" s="46"/>
      <c r="XEQ29" s="46"/>
      <c r="XER29" s="46"/>
      <c r="XES29" s="46"/>
      <c r="XET29" s="46"/>
    </row>
    <row r="30" s="2" customFormat="1" ht="21" customHeight="1" spans="1:16374">
      <c r="A30" s="13">
        <v>24</v>
      </c>
      <c r="B30" s="23"/>
      <c r="C30" s="14" t="s">
        <v>115</v>
      </c>
      <c r="D30" s="13" t="s">
        <v>39</v>
      </c>
      <c r="E30" s="14" t="s">
        <v>116</v>
      </c>
      <c r="F30" s="14" t="s">
        <v>117</v>
      </c>
      <c r="G30" s="16" t="s">
        <v>32</v>
      </c>
      <c r="H30" s="17">
        <v>4999</v>
      </c>
      <c r="I30" s="33"/>
      <c r="J30" s="32">
        <f t="shared" si="12"/>
        <v>799.84</v>
      </c>
      <c r="K30" s="32"/>
      <c r="L30" s="32"/>
      <c r="M30" s="32">
        <f t="shared" si="13"/>
        <v>799.84</v>
      </c>
      <c r="N30" s="32"/>
      <c r="O30" s="32"/>
      <c r="P30" s="32"/>
      <c r="Q30" s="32"/>
      <c r="R30" s="41">
        <v>1</v>
      </c>
      <c r="S30" s="32">
        <f t="shared" si="14"/>
        <v>799.84</v>
      </c>
      <c r="T30" s="44">
        <v>45659</v>
      </c>
      <c r="U30" s="42">
        <v>45689</v>
      </c>
      <c r="V30" s="14">
        <f t="shared" si="15"/>
        <v>1</v>
      </c>
      <c r="XDW30" s="46"/>
      <c r="XDX30" s="46"/>
      <c r="XDY30" s="46"/>
      <c r="XDZ30" s="46"/>
      <c r="XEA30" s="46"/>
      <c r="XEB30" s="46"/>
      <c r="XEC30" s="46"/>
      <c r="XED30" s="46"/>
      <c r="XEE30" s="46"/>
      <c r="XEF30" s="46"/>
      <c r="XEG30" s="46"/>
      <c r="XEH30" s="46"/>
      <c r="XEI30" s="46"/>
      <c r="XEJ30" s="46"/>
      <c r="XEK30" s="46"/>
      <c r="XEL30" s="46"/>
      <c r="XEM30" s="46"/>
      <c r="XEN30" s="46"/>
      <c r="XEO30" s="46"/>
      <c r="XEP30" s="46"/>
      <c r="XEQ30" s="46"/>
      <c r="XER30" s="46"/>
      <c r="XES30" s="46"/>
      <c r="XET30" s="46"/>
    </row>
    <row r="31" s="2" customFormat="1" ht="23" customHeight="1" spans="1:16374">
      <c r="A31" s="13">
        <v>25</v>
      </c>
      <c r="B31" s="14" t="s">
        <v>118</v>
      </c>
      <c r="C31" s="24" t="s">
        <v>119</v>
      </c>
      <c r="D31" s="13" t="s">
        <v>29</v>
      </c>
      <c r="E31" s="14" t="s">
        <v>120</v>
      </c>
      <c r="F31" s="14" t="s">
        <v>121</v>
      </c>
      <c r="G31" s="16" t="s">
        <v>32</v>
      </c>
      <c r="H31" s="17">
        <v>4999</v>
      </c>
      <c r="I31" s="32"/>
      <c r="J31" s="32">
        <f t="shared" si="12"/>
        <v>799.84</v>
      </c>
      <c r="K31" s="32"/>
      <c r="L31" s="32"/>
      <c r="M31" s="32">
        <f t="shared" si="13"/>
        <v>799.84</v>
      </c>
      <c r="N31" s="32"/>
      <c r="O31" s="32"/>
      <c r="P31" s="32"/>
      <c r="Q31" s="32"/>
      <c r="R31" s="41">
        <v>0.5</v>
      </c>
      <c r="S31" s="32">
        <f>ROUND((Q31+M31)*0.5,2)</f>
        <v>399.92</v>
      </c>
      <c r="T31" s="45">
        <v>45536</v>
      </c>
      <c r="U31" s="42">
        <v>45689</v>
      </c>
      <c r="V31" s="14">
        <f t="shared" si="15"/>
        <v>6</v>
      </c>
      <c r="XDW31" s="46"/>
      <c r="XDX31" s="46"/>
      <c r="XDY31" s="46"/>
      <c r="XDZ31" s="46"/>
      <c r="XEA31" s="46"/>
      <c r="XEB31" s="46"/>
      <c r="XEC31" s="46"/>
      <c r="XED31" s="46"/>
      <c r="XEE31" s="46"/>
      <c r="XEF31" s="46"/>
      <c r="XEG31" s="46"/>
      <c r="XEH31" s="46"/>
      <c r="XEI31" s="46"/>
      <c r="XEJ31" s="46"/>
      <c r="XEK31" s="46"/>
      <c r="XEL31" s="46"/>
      <c r="XEM31" s="46"/>
      <c r="XEN31" s="46"/>
      <c r="XEO31" s="46"/>
      <c r="XEP31" s="46"/>
      <c r="XEQ31" s="46"/>
      <c r="XER31" s="46"/>
      <c r="XES31" s="46"/>
      <c r="XET31" s="46"/>
    </row>
    <row r="32" s="2" customFormat="1" ht="23" customHeight="1" spans="1:16374">
      <c r="A32" s="13">
        <v>26</v>
      </c>
      <c r="B32" s="14"/>
      <c r="C32" s="25" t="s">
        <v>122</v>
      </c>
      <c r="D32" s="22" t="s">
        <v>39</v>
      </c>
      <c r="E32" s="14" t="s">
        <v>123</v>
      </c>
      <c r="F32" s="14" t="s">
        <v>124</v>
      </c>
      <c r="G32" s="16" t="s">
        <v>82</v>
      </c>
      <c r="H32" s="17">
        <v>4999</v>
      </c>
      <c r="I32" s="17">
        <v>8332</v>
      </c>
      <c r="J32" s="32">
        <f>ROUND(H32*0.16,2)</f>
        <v>799.84</v>
      </c>
      <c r="K32" s="32">
        <f>ROUND(I32*0.09,2)</f>
        <v>749.88</v>
      </c>
      <c r="L32" s="32">
        <f>ROUND(H32*0.005,2)</f>
        <v>25</v>
      </c>
      <c r="M32" s="32">
        <f>J32+K32+L32</f>
        <v>1574.72</v>
      </c>
      <c r="N32" s="32">
        <f>ROUND(H32*0.08,2)</f>
        <v>399.92</v>
      </c>
      <c r="O32" s="32">
        <f>ROUND(I32*0.02,2)</f>
        <v>166.64</v>
      </c>
      <c r="P32" s="32">
        <f>ROUND(H32*0.005,2)</f>
        <v>25</v>
      </c>
      <c r="Q32" s="32">
        <f>P32+O32+N32</f>
        <v>591.56</v>
      </c>
      <c r="R32" s="41">
        <v>1</v>
      </c>
      <c r="S32" s="32">
        <f>ROUND((Q32+M32),2)</f>
        <v>2166.28</v>
      </c>
      <c r="T32" s="43" t="s">
        <v>107</v>
      </c>
      <c r="U32" s="42">
        <v>45689</v>
      </c>
      <c r="V32" s="14">
        <f t="shared" si="15"/>
        <v>7</v>
      </c>
      <c r="XDW32" s="46"/>
      <c r="XDX32" s="46"/>
      <c r="XDY32" s="46"/>
      <c r="XDZ32" s="46"/>
      <c r="XEA32" s="46"/>
      <c r="XEB32" s="46"/>
      <c r="XEC32" s="46"/>
      <c r="XED32" s="46"/>
      <c r="XEE32" s="46"/>
      <c r="XEF32" s="46"/>
      <c r="XEG32" s="46"/>
      <c r="XEH32" s="46"/>
      <c r="XEI32" s="46"/>
      <c r="XEJ32" s="46"/>
      <c r="XEK32" s="46"/>
      <c r="XEL32" s="46"/>
      <c r="XEM32" s="46"/>
      <c r="XEN32" s="46"/>
      <c r="XEO32" s="46"/>
      <c r="XEP32" s="46"/>
      <c r="XEQ32" s="46"/>
      <c r="XER32" s="46"/>
      <c r="XES32" s="46"/>
      <c r="XET32" s="46"/>
    </row>
    <row r="33" s="2" customFormat="1" ht="20" customHeight="1" spans="1:16374">
      <c r="A33" s="13">
        <v>27</v>
      </c>
      <c r="B33" s="14" t="s">
        <v>125</v>
      </c>
      <c r="C33" s="14" t="s">
        <v>126</v>
      </c>
      <c r="D33" s="13" t="s">
        <v>39</v>
      </c>
      <c r="E33" s="14" t="s">
        <v>127</v>
      </c>
      <c r="F33" s="14" t="s">
        <v>128</v>
      </c>
      <c r="G33" s="16" t="s">
        <v>32</v>
      </c>
      <c r="H33" s="17">
        <v>5533</v>
      </c>
      <c r="I33" s="32"/>
      <c r="J33" s="32">
        <f>ROUND(H33*0.16,2)</f>
        <v>885.28</v>
      </c>
      <c r="K33" s="32"/>
      <c r="L33" s="32"/>
      <c r="M33" s="32">
        <f>L33+K33+J33</f>
        <v>885.28</v>
      </c>
      <c r="N33" s="32"/>
      <c r="O33" s="32"/>
      <c r="P33" s="32"/>
      <c r="Q33" s="32"/>
      <c r="R33" s="41">
        <v>1</v>
      </c>
      <c r="S33" s="32">
        <f>Q33+M33</f>
        <v>885.28</v>
      </c>
      <c r="T33" s="21" t="s">
        <v>37</v>
      </c>
      <c r="U33" s="42">
        <v>45689</v>
      </c>
      <c r="V33" s="14">
        <f t="shared" si="15"/>
        <v>24</v>
      </c>
      <c r="XDW33" s="46"/>
      <c r="XDX33" s="46"/>
      <c r="XDY33" s="46"/>
      <c r="XDZ33" s="46"/>
      <c r="XEA33" s="46"/>
      <c r="XEB33" s="46"/>
      <c r="XEC33" s="46"/>
      <c r="XED33" s="46"/>
      <c r="XEE33" s="46"/>
      <c r="XEF33" s="46"/>
      <c r="XEG33" s="46"/>
      <c r="XEH33" s="46"/>
      <c r="XEI33" s="46"/>
      <c r="XEJ33" s="46"/>
      <c r="XEK33" s="46"/>
      <c r="XEL33" s="46"/>
      <c r="XEM33" s="46"/>
      <c r="XEN33" s="46"/>
      <c r="XEO33" s="46"/>
      <c r="XEP33" s="46"/>
      <c r="XEQ33" s="46"/>
      <c r="XER33" s="46"/>
      <c r="XES33" s="46"/>
      <c r="XET33" s="46"/>
    </row>
    <row r="34" s="2" customFormat="1" ht="20" customHeight="1" spans="1:16374">
      <c r="A34" s="13">
        <v>28</v>
      </c>
      <c r="B34" s="14"/>
      <c r="C34" s="14" t="s">
        <v>129</v>
      </c>
      <c r="D34" s="13" t="s">
        <v>39</v>
      </c>
      <c r="E34" s="14" t="s">
        <v>130</v>
      </c>
      <c r="F34" s="14" t="s">
        <v>131</v>
      </c>
      <c r="G34" s="16" t="s">
        <v>32</v>
      </c>
      <c r="H34" s="17">
        <v>5350</v>
      </c>
      <c r="I34" s="32"/>
      <c r="J34" s="32">
        <f t="shared" ref="J34:J44" si="16">ROUND(H34*0.16,2)</f>
        <v>856</v>
      </c>
      <c r="K34" s="32"/>
      <c r="L34" s="32"/>
      <c r="M34" s="32">
        <f t="shared" ref="M34:M42" si="17">L34+K34+J34</f>
        <v>856</v>
      </c>
      <c r="N34" s="32"/>
      <c r="O34" s="32"/>
      <c r="P34" s="32"/>
      <c r="Q34" s="32"/>
      <c r="R34" s="41">
        <v>1</v>
      </c>
      <c r="S34" s="32">
        <f t="shared" ref="S34:S44" si="18">Q34+M34</f>
        <v>856</v>
      </c>
      <c r="T34" s="21" t="s">
        <v>132</v>
      </c>
      <c r="U34" s="42">
        <v>45689</v>
      </c>
      <c r="V34" s="14">
        <f t="shared" ref="V34:V44" si="19">DATEDIF(T34,U34,"M")+1</f>
        <v>10</v>
      </c>
      <c r="XDW34" s="46"/>
      <c r="XDX34" s="46"/>
      <c r="XDY34" s="46"/>
      <c r="XDZ34" s="46"/>
      <c r="XEA34" s="46"/>
      <c r="XEB34" s="46"/>
      <c r="XEC34" s="46"/>
      <c r="XED34" s="46"/>
      <c r="XEE34" s="46"/>
      <c r="XEF34" s="46"/>
      <c r="XEG34" s="46"/>
      <c r="XEH34" s="46"/>
      <c r="XEI34" s="46"/>
      <c r="XEJ34" s="46"/>
      <c r="XEK34" s="46"/>
      <c r="XEL34" s="46"/>
      <c r="XEM34" s="46"/>
      <c r="XEN34" s="46"/>
      <c r="XEO34" s="46"/>
      <c r="XEP34" s="46"/>
      <c r="XEQ34" s="46"/>
      <c r="XER34" s="46"/>
      <c r="XES34" s="46"/>
      <c r="XET34" s="46"/>
    </row>
    <row r="35" s="2" customFormat="1" ht="20" customHeight="1" spans="1:16374">
      <c r="A35" s="13">
        <v>29</v>
      </c>
      <c r="B35" s="14"/>
      <c r="C35" s="14" t="s">
        <v>133</v>
      </c>
      <c r="D35" s="13" t="s">
        <v>39</v>
      </c>
      <c r="E35" s="14" t="s">
        <v>134</v>
      </c>
      <c r="F35" s="14" t="s">
        <v>135</v>
      </c>
      <c r="G35" s="16" t="s">
        <v>32</v>
      </c>
      <c r="H35" s="26">
        <v>6114</v>
      </c>
      <c r="I35" s="32"/>
      <c r="J35" s="32">
        <f t="shared" si="16"/>
        <v>978.24</v>
      </c>
      <c r="K35" s="32"/>
      <c r="L35" s="32"/>
      <c r="M35" s="32">
        <f t="shared" si="17"/>
        <v>978.24</v>
      </c>
      <c r="N35" s="32"/>
      <c r="O35" s="32"/>
      <c r="P35" s="32"/>
      <c r="Q35" s="32"/>
      <c r="R35" s="41">
        <v>1</v>
      </c>
      <c r="S35" s="32">
        <f t="shared" si="18"/>
        <v>978.24</v>
      </c>
      <c r="T35" s="42">
        <v>45444</v>
      </c>
      <c r="U35" s="42">
        <v>45689</v>
      </c>
      <c r="V35" s="14">
        <f t="shared" si="19"/>
        <v>9</v>
      </c>
      <c r="XDW35" s="46"/>
      <c r="XDX35" s="46"/>
      <c r="XDY35" s="46"/>
      <c r="XDZ35" s="46"/>
      <c r="XEA35" s="46"/>
      <c r="XEB35" s="46"/>
      <c r="XEC35" s="46"/>
      <c r="XED35" s="46"/>
      <c r="XEE35" s="46"/>
      <c r="XEF35" s="46"/>
      <c r="XEG35" s="46"/>
      <c r="XEH35" s="46"/>
      <c r="XEI35" s="46"/>
      <c r="XEJ35" s="46"/>
      <c r="XEK35" s="46"/>
      <c r="XEL35" s="46"/>
      <c r="XEM35" s="46"/>
      <c r="XEN35" s="46"/>
      <c r="XEO35" s="46"/>
      <c r="XEP35" s="46"/>
      <c r="XEQ35" s="46"/>
      <c r="XER35" s="46"/>
      <c r="XES35" s="46"/>
      <c r="XET35" s="46"/>
    </row>
    <row r="36" s="2" customFormat="1" ht="20" customHeight="1" spans="1:16374">
      <c r="A36" s="13">
        <v>30</v>
      </c>
      <c r="B36" s="14"/>
      <c r="C36" s="14" t="s">
        <v>136</v>
      </c>
      <c r="D36" s="13" t="s">
        <v>29</v>
      </c>
      <c r="E36" s="14" t="s">
        <v>137</v>
      </c>
      <c r="F36" s="14" t="s">
        <v>138</v>
      </c>
      <c r="G36" s="16" t="s">
        <v>32</v>
      </c>
      <c r="H36" s="26">
        <v>4999</v>
      </c>
      <c r="I36" s="32"/>
      <c r="J36" s="32">
        <f t="shared" si="16"/>
        <v>799.84</v>
      </c>
      <c r="K36" s="32"/>
      <c r="L36" s="32"/>
      <c r="M36" s="32">
        <f t="shared" si="17"/>
        <v>799.84</v>
      </c>
      <c r="N36" s="32"/>
      <c r="O36" s="32"/>
      <c r="P36" s="32"/>
      <c r="Q36" s="32"/>
      <c r="R36" s="41">
        <v>1</v>
      </c>
      <c r="S36" s="32">
        <f t="shared" si="18"/>
        <v>799.84</v>
      </c>
      <c r="T36" s="42">
        <v>45444</v>
      </c>
      <c r="U36" s="42">
        <v>45689</v>
      </c>
      <c r="V36" s="14">
        <f t="shared" si="19"/>
        <v>9</v>
      </c>
      <c r="XDW36" s="46"/>
      <c r="XDX36" s="46"/>
      <c r="XDY36" s="46"/>
      <c r="XDZ36" s="46"/>
      <c r="XEA36" s="46"/>
      <c r="XEB36" s="46"/>
      <c r="XEC36" s="46"/>
      <c r="XED36" s="46"/>
      <c r="XEE36" s="46"/>
      <c r="XEF36" s="46"/>
      <c r="XEG36" s="46"/>
      <c r="XEH36" s="46"/>
      <c r="XEI36" s="46"/>
      <c r="XEJ36" s="46"/>
      <c r="XEK36" s="46"/>
      <c r="XEL36" s="46"/>
      <c r="XEM36" s="46"/>
      <c r="XEN36" s="46"/>
      <c r="XEO36" s="46"/>
      <c r="XEP36" s="46"/>
      <c r="XEQ36" s="46"/>
      <c r="XER36" s="46"/>
      <c r="XES36" s="46"/>
      <c r="XET36" s="46"/>
    </row>
    <row r="37" s="2" customFormat="1" ht="20" customHeight="1" spans="1:16374">
      <c r="A37" s="13">
        <v>31</v>
      </c>
      <c r="B37" s="14"/>
      <c r="C37" s="14" t="s">
        <v>139</v>
      </c>
      <c r="D37" s="13" t="s">
        <v>29</v>
      </c>
      <c r="E37" s="14" t="s">
        <v>140</v>
      </c>
      <c r="F37" s="14" t="s">
        <v>141</v>
      </c>
      <c r="G37" s="16" t="s">
        <v>32</v>
      </c>
      <c r="H37" s="26">
        <v>4999</v>
      </c>
      <c r="I37" s="32"/>
      <c r="J37" s="32">
        <f t="shared" si="16"/>
        <v>799.84</v>
      </c>
      <c r="K37" s="32"/>
      <c r="L37" s="32"/>
      <c r="M37" s="32">
        <f t="shared" si="17"/>
        <v>799.84</v>
      </c>
      <c r="N37" s="32"/>
      <c r="O37" s="32"/>
      <c r="P37" s="32"/>
      <c r="Q37" s="32"/>
      <c r="R37" s="41">
        <v>1</v>
      </c>
      <c r="S37" s="32">
        <f t="shared" si="18"/>
        <v>799.84</v>
      </c>
      <c r="T37" s="42">
        <v>45444</v>
      </c>
      <c r="U37" s="42">
        <v>45689</v>
      </c>
      <c r="V37" s="14">
        <f t="shared" si="19"/>
        <v>9</v>
      </c>
      <c r="XDW37" s="46"/>
      <c r="XDX37" s="46"/>
      <c r="XDY37" s="46"/>
      <c r="XDZ37" s="46"/>
      <c r="XEA37" s="46"/>
      <c r="XEB37" s="46"/>
      <c r="XEC37" s="46"/>
      <c r="XED37" s="46"/>
      <c r="XEE37" s="46"/>
      <c r="XEF37" s="46"/>
      <c r="XEG37" s="46"/>
      <c r="XEH37" s="46"/>
      <c r="XEI37" s="46"/>
      <c r="XEJ37" s="46"/>
      <c r="XEK37" s="46"/>
      <c r="XEL37" s="46"/>
      <c r="XEM37" s="46"/>
      <c r="XEN37" s="46"/>
      <c r="XEO37" s="46"/>
      <c r="XEP37" s="46"/>
      <c r="XEQ37" s="46"/>
      <c r="XER37" s="46"/>
      <c r="XES37" s="46"/>
      <c r="XET37" s="46"/>
    </row>
    <row r="38" s="2" customFormat="1" ht="20" customHeight="1" spans="1:16374">
      <c r="A38" s="13">
        <v>32</v>
      </c>
      <c r="B38" s="14"/>
      <c r="C38" s="14" t="s">
        <v>142</v>
      </c>
      <c r="D38" s="13" t="s">
        <v>29</v>
      </c>
      <c r="E38" s="14" t="s">
        <v>143</v>
      </c>
      <c r="F38" s="14" t="s">
        <v>144</v>
      </c>
      <c r="G38" s="16" t="s">
        <v>32</v>
      </c>
      <c r="H38" s="26">
        <v>4999</v>
      </c>
      <c r="I38" s="32"/>
      <c r="J38" s="32">
        <f t="shared" si="16"/>
        <v>799.84</v>
      </c>
      <c r="K38" s="32"/>
      <c r="L38" s="32"/>
      <c r="M38" s="32">
        <f t="shared" si="17"/>
        <v>799.84</v>
      </c>
      <c r="N38" s="32"/>
      <c r="O38" s="32"/>
      <c r="P38" s="32"/>
      <c r="Q38" s="32"/>
      <c r="R38" s="41">
        <v>1</v>
      </c>
      <c r="S38" s="32">
        <f t="shared" si="18"/>
        <v>799.84</v>
      </c>
      <c r="T38" s="42">
        <v>45474</v>
      </c>
      <c r="U38" s="42">
        <v>45689</v>
      </c>
      <c r="V38" s="14">
        <f t="shared" si="19"/>
        <v>8</v>
      </c>
      <c r="XDW38" s="46"/>
      <c r="XDX38" s="46"/>
      <c r="XDY38" s="46"/>
      <c r="XDZ38" s="46"/>
      <c r="XEA38" s="46"/>
      <c r="XEB38" s="46"/>
      <c r="XEC38" s="46"/>
      <c r="XED38" s="46"/>
      <c r="XEE38" s="46"/>
      <c r="XEF38" s="46"/>
      <c r="XEG38" s="46"/>
      <c r="XEH38" s="46"/>
      <c r="XEI38" s="46"/>
      <c r="XEJ38" s="46"/>
      <c r="XEK38" s="46"/>
      <c r="XEL38" s="46"/>
      <c r="XEM38" s="46"/>
      <c r="XEN38" s="46"/>
      <c r="XEO38" s="46"/>
      <c r="XEP38" s="46"/>
      <c r="XEQ38" s="46"/>
      <c r="XER38" s="46"/>
      <c r="XES38" s="46"/>
      <c r="XET38" s="46"/>
    </row>
    <row r="39" s="2" customFormat="1" ht="20" customHeight="1" spans="1:16374">
      <c r="A39" s="13">
        <v>33</v>
      </c>
      <c r="B39" s="14"/>
      <c r="C39" s="14" t="s">
        <v>145</v>
      </c>
      <c r="D39" s="13" t="s">
        <v>29</v>
      </c>
      <c r="E39" s="14" t="s">
        <v>146</v>
      </c>
      <c r="F39" s="14" t="s">
        <v>147</v>
      </c>
      <c r="G39" s="16" t="s">
        <v>32</v>
      </c>
      <c r="H39" s="26">
        <v>4999</v>
      </c>
      <c r="I39" s="32"/>
      <c r="J39" s="32">
        <f t="shared" si="16"/>
        <v>799.84</v>
      </c>
      <c r="K39" s="32"/>
      <c r="L39" s="32"/>
      <c r="M39" s="32">
        <f t="shared" si="17"/>
        <v>799.84</v>
      </c>
      <c r="N39" s="32"/>
      <c r="O39" s="32"/>
      <c r="P39" s="32"/>
      <c r="Q39" s="32"/>
      <c r="R39" s="41">
        <v>1</v>
      </c>
      <c r="S39" s="32">
        <f t="shared" si="18"/>
        <v>799.84</v>
      </c>
      <c r="T39" s="42">
        <v>45474</v>
      </c>
      <c r="U39" s="42">
        <v>45689</v>
      </c>
      <c r="V39" s="14">
        <f t="shared" si="19"/>
        <v>8</v>
      </c>
      <c r="XDW39" s="46"/>
      <c r="XDX39" s="46"/>
      <c r="XDY39" s="46"/>
      <c r="XDZ39" s="46"/>
      <c r="XEA39" s="46"/>
      <c r="XEB39" s="46"/>
      <c r="XEC39" s="46"/>
      <c r="XED39" s="46"/>
      <c r="XEE39" s="46"/>
      <c r="XEF39" s="46"/>
      <c r="XEG39" s="46"/>
      <c r="XEH39" s="46"/>
      <c r="XEI39" s="46"/>
      <c r="XEJ39" s="46"/>
      <c r="XEK39" s="46"/>
      <c r="XEL39" s="46"/>
      <c r="XEM39" s="46"/>
      <c r="XEN39" s="46"/>
      <c r="XEO39" s="46"/>
      <c r="XEP39" s="46"/>
      <c r="XEQ39" s="46"/>
      <c r="XER39" s="46"/>
      <c r="XES39" s="46"/>
      <c r="XET39" s="46"/>
    </row>
    <row r="40" ht="20" customHeight="1" spans="1:22">
      <c r="A40" s="13">
        <v>34</v>
      </c>
      <c r="B40" s="14"/>
      <c r="C40" s="14" t="s">
        <v>148</v>
      </c>
      <c r="D40" s="13" t="s">
        <v>29</v>
      </c>
      <c r="E40" s="14" t="s">
        <v>149</v>
      </c>
      <c r="F40" s="14" t="s">
        <v>150</v>
      </c>
      <c r="G40" s="16" t="s">
        <v>32</v>
      </c>
      <c r="H40" s="26">
        <v>4999</v>
      </c>
      <c r="I40" s="32"/>
      <c r="J40" s="32">
        <f t="shared" si="16"/>
        <v>799.84</v>
      </c>
      <c r="K40" s="32"/>
      <c r="L40" s="32"/>
      <c r="M40" s="32">
        <f t="shared" si="17"/>
        <v>799.84</v>
      </c>
      <c r="N40" s="32"/>
      <c r="O40" s="32"/>
      <c r="P40" s="32"/>
      <c r="Q40" s="32"/>
      <c r="R40" s="41">
        <v>1</v>
      </c>
      <c r="S40" s="32">
        <f t="shared" si="18"/>
        <v>799.84</v>
      </c>
      <c r="T40" s="42">
        <v>45474</v>
      </c>
      <c r="U40" s="42">
        <v>45689</v>
      </c>
      <c r="V40" s="14">
        <f t="shared" si="19"/>
        <v>8</v>
      </c>
    </row>
    <row r="41" ht="20" customHeight="1" spans="1:22">
      <c r="A41" s="13">
        <v>35</v>
      </c>
      <c r="B41" s="14"/>
      <c r="C41" s="14" t="s">
        <v>151</v>
      </c>
      <c r="D41" s="13" t="s">
        <v>39</v>
      </c>
      <c r="E41" s="14" t="s">
        <v>152</v>
      </c>
      <c r="F41" s="14" t="s">
        <v>153</v>
      </c>
      <c r="G41" s="16" t="s">
        <v>32</v>
      </c>
      <c r="H41" s="26">
        <v>5350</v>
      </c>
      <c r="I41" s="32"/>
      <c r="J41" s="32">
        <f t="shared" si="16"/>
        <v>856</v>
      </c>
      <c r="K41" s="32"/>
      <c r="L41" s="32"/>
      <c r="M41" s="32">
        <f t="shared" si="17"/>
        <v>856</v>
      </c>
      <c r="N41" s="32"/>
      <c r="O41" s="32"/>
      <c r="P41" s="32"/>
      <c r="Q41" s="32"/>
      <c r="R41" s="41">
        <v>1</v>
      </c>
      <c r="S41" s="32">
        <f t="shared" si="18"/>
        <v>856</v>
      </c>
      <c r="T41" s="42">
        <v>45474</v>
      </c>
      <c r="U41" s="42">
        <v>45689</v>
      </c>
      <c r="V41" s="14">
        <f t="shared" si="19"/>
        <v>8</v>
      </c>
    </row>
    <row r="42" ht="20" customHeight="1" spans="1:22">
      <c r="A42" s="13">
        <v>36</v>
      </c>
      <c r="B42" s="14"/>
      <c r="C42" s="14" t="s">
        <v>154</v>
      </c>
      <c r="D42" s="13" t="s">
        <v>39</v>
      </c>
      <c r="E42" s="14" t="s">
        <v>155</v>
      </c>
      <c r="F42" s="14" t="s">
        <v>156</v>
      </c>
      <c r="G42" s="16" t="s">
        <v>32</v>
      </c>
      <c r="H42" s="26">
        <v>5350</v>
      </c>
      <c r="I42" s="32"/>
      <c r="J42" s="32">
        <f t="shared" si="16"/>
        <v>856</v>
      </c>
      <c r="K42" s="32"/>
      <c r="L42" s="32"/>
      <c r="M42" s="32">
        <f t="shared" si="17"/>
        <v>856</v>
      </c>
      <c r="N42" s="32"/>
      <c r="O42" s="32"/>
      <c r="P42" s="32"/>
      <c r="Q42" s="32"/>
      <c r="R42" s="41">
        <v>1</v>
      </c>
      <c r="S42" s="32">
        <f t="shared" si="18"/>
        <v>856</v>
      </c>
      <c r="T42" s="42">
        <v>45658</v>
      </c>
      <c r="U42" s="42">
        <v>45689</v>
      </c>
      <c r="V42" s="14">
        <f t="shared" si="19"/>
        <v>2</v>
      </c>
    </row>
    <row r="43" ht="22" customHeight="1" spans="1:22">
      <c r="A43" s="13">
        <v>37</v>
      </c>
      <c r="B43" s="14" t="s">
        <v>157</v>
      </c>
      <c r="C43" s="14" t="s">
        <v>158</v>
      </c>
      <c r="D43" s="13" t="s">
        <v>39</v>
      </c>
      <c r="E43" s="14" t="s">
        <v>159</v>
      </c>
      <c r="F43" s="14" t="s">
        <v>160</v>
      </c>
      <c r="G43" s="16" t="s">
        <v>82</v>
      </c>
      <c r="H43" s="19">
        <v>4999</v>
      </c>
      <c r="I43" s="19">
        <v>8332</v>
      </c>
      <c r="J43" s="32">
        <f t="shared" si="16"/>
        <v>799.84</v>
      </c>
      <c r="K43" s="32">
        <f>ROUND(I43*0.09,2)</f>
        <v>749.88</v>
      </c>
      <c r="L43" s="32">
        <f>ROUND(H43*0.005,2)</f>
        <v>25</v>
      </c>
      <c r="M43" s="32">
        <f>J43+K43+L43</f>
        <v>1574.72</v>
      </c>
      <c r="N43" s="32">
        <f>ROUND(H43*0.08,2)</f>
        <v>399.92</v>
      </c>
      <c r="O43" s="32">
        <f>ROUND(I43*0.02,2)</f>
        <v>166.64</v>
      </c>
      <c r="P43" s="32">
        <f>ROUND(H43*0.005,2)</f>
        <v>25</v>
      </c>
      <c r="Q43" s="32">
        <f>P43+O43+N43</f>
        <v>591.56</v>
      </c>
      <c r="R43" s="41">
        <v>1</v>
      </c>
      <c r="S43" s="32">
        <f t="shared" si="18"/>
        <v>2166.28</v>
      </c>
      <c r="T43" s="45">
        <v>45413</v>
      </c>
      <c r="U43" s="42">
        <v>45689</v>
      </c>
      <c r="V43" s="14">
        <f t="shared" si="19"/>
        <v>10</v>
      </c>
    </row>
    <row r="44" ht="22" customHeight="1" spans="1:22">
      <c r="A44" s="13">
        <v>38</v>
      </c>
      <c r="B44" s="14"/>
      <c r="C44" s="14" t="s">
        <v>161</v>
      </c>
      <c r="D44" s="13" t="s">
        <v>39</v>
      </c>
      <c r="E44" s="14" t="s">
        <v>162</v>
      </c>
      <c r="F44" s="14" t="s">
        <v>163</v>
      </c>
      <c r="G44" s="16" t="s">
        <v>32</v>
      </c>
      <c r="H44" s="14">
        <v>4999</v>
      </c>
      <c r="I44" s="14"/>
      <c r="J44" s="32">
        <f t="shared" si="16"/>
        <v>799.84</v>
      </c>
      <c r="K44" s="32"/>
      <c r="L44" s="32"/>
      <c r="M44" s="32">
        <f>L44+K44+J44</f>
        <v>799.84</v>
      </c>
      <c r="N44" s="32"/>
      <c r="O44" s="32"/>
      <c r="P44" s="32"/>
      <c r="Q44" s="32"/>
      <c r="R44" s="41">
        <v>1</v>
      </c>
      <c r="S44" s="32">
        <f t="shared" si="18"/>
        <v>799.84</v>
      </c>
      <c r="T44" s="45">
        <v>45536</v>
      </c>
      <c r="U44" s="42">
        <v>45689</v>
      </c>
      <c r="V44" s="14">
        <f t="shared" si="19"/>
        <v>6</v>
      </c>
    </row>
    <row r="45" ht="19" customHeight="1" spans="1:22">
      <c r="A45" s="13">
        <v>39</v>
      </c>
      <c r="B45" s="27" t="s">
        <v>164</v>
      </c>
      <c r="C45" s="21" t="s">
        <v>165</v>
      </c>
      <c r="D45" s="22" t="s">
        <v>29</v>
      </c>
      <c r="E45" s="14" t="s">
        <v>166</v>
      </c>
      <c r="F45" s="14" t="s">
        <v>167</v>
      </c>
      <c r="G45" s="16" t="s">
        <v>32</v>
      </c>
      <c r="H45" s="17">
        <v>5201</v>
      </c>
      <c r="I45" s="32"/>
      <c r="J45" s="32">
        <f t="shared" ref="J45:J52" si="20">H45*0.16</f>
        <v>832.16</v>
      </c>
      <c r="K45" s="32"/>
      <c r="L45" s="32"/>
      <c r="M45" s="32">
        <f t="shared" ref="M45:M52" si="21">L45+K45+J45</f>
        <v>832.16</v>
      </c>
      <c r="N45" s="32"/>
      <c r="O45" s="32"/>
      <c r="P45" s="32"/>
      <c r="Q45" s="32"/>
      <c r="R45" s="41">
        <v>1</v>
      </c>
      <c r="S45" s="32">
        <f t="shared" ref="S45:S52" si="22">Q45+M45</f>
        <v>832.16</v>
      </c>
      <c r="T45" s="21" t="s">
        <v>168</v>
      </c>
      <c r="U45" s="42">
        <v>45689</v>
      </c>
      <c r="V45" s="14">
        <f t="shared" ref="V45:V52" si="23">DATEDIF(T45,U45,"M")+1</f>
        <v>33</v>
      </c>
    </row>
    <row r="46" ht="19" customHeight="1" spans="1:22">
      <c r="A46" s="13">
        <v>40</v>
      </c>
      <c r="B46" s="20"/>
      <c r="C46" s="21" t="s">
        <v>169</v>
      </c>
      <c r="D46" s="22" t="s">
        <v>39</v>
      </c>
      <c r="E46" s="14" t="s">
        <v>170</v>
      </c>
      <c r="F46" s="14" t="s">
        <v>171</v>
      </c>
      <c r="G46" s="16" t="s">
        <v>32</v>
      </c>
      <c r="H46" s="17">
        <v>4999</v>
      </c>
      <c r="I46" s="32"/>
      <c r="J46" s="32">
        <f t="shared" si="20"/>
        <v>799.84</v>
      </c>
      <c r="K46" s="32"/>
      <c r="L46" s="32"/>
      <c r="M46" s="32">
        <f t="shared" si="21"/>
        <v>799.84</v>
      </c>
      <c r="N46" s="32"/>
      <c r="O46" s="32"/>
      <c r="P46" s="32"/>
      <c r="Q46" s="32"/>
      <c r="R46" s="41">
        <v>1</v>
      </c>
      <c r="S46" s="32">
        <f t="shared" si="22"/>
        <v>799.84</v>
      </c>
      <c r="T46" s="21" t="s">
        <v>168</v>
      </c>
      <c r="U46" s="42">
        <v>45689</v>
      </c>
      <c r="V46" s="14">
        <f t="shared" si="23"/>
        <v>33</v>
      </c>
    </row>
    <row r="47" ht="19" customHeight="1" spans="1:22">
      <c r="A47" s="13">
        <v>41</v>
      </c>
      <c r="B47" s="20"/>
      <c r="C47" s="21" t="s">
        <v>172</v>
      </c>
      <c r="D47" s="22" t="s">
        <v>29</v>
      </c>
      <c r="E47" s="14" t="s">
        <v>173</v>
      </c>
      <c r="F47" s="14" t="s">
        <v>174</v>
      </c>
      <c r="G47" s="16" t="s">
        <v>32</v>
      </c>
      <c r="H47" s="17">
        <v>4999</v>
      </c>
      <c r="I47" s="32"/>
      <c r="J47" s="32">
        <f t="shared" si="20"/>
        <v>799.84</v>
      </c>
      <c r="K47" s="32"/>
      <c r="L47" s="32"/>
      <c r="M47" s="32">
        <f t="shared" si="21"/>
        <v>799.84</v>
      </c>
      <c r="N47" s="32"/>
      <c r="O47" s="32"/>
      <c r="P47" s="32"/>
      <c r="Q47" s="32"/>
      <c r="R47" s="41">
        <v>1</v>
      </c>
      <c r="S47" s="32">
        <f t="shared" si="22"/>
        <v>799.84</v>
      </c>
      <c r="T47" s="21" t="s">
        <v>168</v>
      </c>
      <c r="U47" s="42">
        <v>45689</v>
      </c>
      <c r="V47" s="14">
        <f t="shared" si="23"/>
        <v>33</v>
      </c>
    </row>
    <row r="48" ht="19" customHeight="1" spans="1:22">
      <c r="A48" s="13">
        <v>42</v>
      </c>
      <c r="B48" s="20"/>
      <c r="C48" s="21" t="s">
        <v>175</v>
      </c>
      <c r="D48" s="22" t="s">
        <v>29</v>
      </c>
      <c r="E48" s="14" t="s">
        <v>176</v>
      </c>
      <c r="F48" s="14" t="s">
        <v>177</v>
      </c>
      <c r="G48" s="16" t="s">
        <v>32</v>
      </c>
      <c r="H48" s="17">
        <v>4999</v>
      </c>
      <c r="I48" s="32"/>
      <c r="J48" s="32">
        <f t="shared" si="20"/>
        <v>799.84</v>
      </c>
      <c r="K48" s="32"/>
      <c r="L48" s="32"/>
      <c r="M48" s="32">
        <f t="shared" si="21"/>
        <v>799.84</v>
      </c>
      <c r="N48" s="32"/>
      <c r="O48" s="32"/>
      <c r="P48" s="32"/>
      <c r="Q48" s="32"/>
      <c r="R48" s="41">
        <v>1</v>
      </c>
      <c r="S48" s="32">
        <f t="shared" si="22"/>
        <v>799.84</v>
      </c>
      <c r="T48" s="21" t="s">
        <v>168</v>
      </c>
      <c r="U48" s="42">
        <v>45689</v>
      </c>
      <c r="V48" s="14">
        <f t="shared" si="23"/>
        <v>33</v>
      </c>
    </row>
    <row r="49" ht="19" customHeight="1" spans="1:22">
      <c r="A49" s="13">
        <v>43</v>
      </c>
      <c r="B49" s="20"/>
      <c r="C49" s="21" t="s">
        <v>178</v>
      </c>
      <c r="D49" s="22" t="s">
        <v>29</v>
      </c>
      <c r="E49" s="14" t="s">
        <v>179</v>
      </c>
      <c r="F49" s="14" t="s">
        <v>180</v>
      </c>
      <c r="G49" s="16" t="s">
        <v>32</v>
      </c>
      <c r="H49" s="17">
        <v>4999</v>
      </c>
      <c r="I49" s="32"/>
      <c r="J49" s="32">
        <f t="shared" si="20"/>
        <v>799.84</v>
      </c>
      <c r="K49" s="32"/>
      <c r="L49" s="32"/>
      <c r="M49" s="32">
        <f t="shared" si="21"/>
        <v>799.84</v>
      </c>
      <c r="N49" s="32"/>
      <c r="O49" s="32"/>
      <c r="P49" s="32"/>
      <c r="Q49" s="32"/>
      <c r="R49" s="41">
        <v>1</v>
      </c>
      <c r="S49" s="32">
        <f t="shared" si="22"/>
        <v>799.84</v>
      </c>
      <c r="T49" s="21" t="s">
        <v>181</v>
      </c>
      <c r="U49" s="42">
        <v>45689</v>
      </c>
      <c r="V49" s="14">
        <f t="shared" si="23"/>
        <v>32</v>
      </c>
    </row>
    <row r="50" ht="19" customHeight="1" spans="1:22">
      <c r="A50" s="13">
        <v>44</v>
      </c>
      <c r="B50" s="20"/>
      <c r="C50" s="21" t="s">
        <v>182</v>
      </c>
      <c r="D50" s="22" t="s">
        <v>29</v>
      </c>
      <c r="E50" s="14" t="s">
        <v>183</v>
      </c>
      <c r="F50" s="14" t="s">
        <v>184</v>
      </c>
      <c r="G50" s="16" t="s">
        <v>32</v>
      </c>
      <c r="H50" s="17">
        <v>4999</v>
      </c>
      <c r="I50" s="32"/>
      <c r="J50" s="32">
        <f t="shared" si="20"/>
        <v>799.84</v>
      </c>
      <c r="K50" s="32"/>
      <c r="L50" s="32"/>
      <c r="M50" s="32">
        <f t="shared" si="21"/>
        <v>799.84</v>
      </c>
      <c r="N50" s="32"/>
      <c r="O50" s="32"/>
      <c r="P50" s="32"/>
      <c r="Q50" s="32"/>
      <c r="R50" s="41">
        <v>1</v>
      </c>
      <c r="S50" s="32">
        <f t="shared" si="22"/>
        <v>799.84</v>
      </c>
      <c r="T50" s="21" t="s">
        <v>181</v>
      </c>
      <c r="U50" s="42">
        <v>45689</v>
      </c>
      <c r="V50" s="14">
        <f t="shared" si="23"/>
        <v>32</v>
      </c>
    </row>
    <row r="51" ht="19" customHeight="1" spans="1:22">
      <c r="A51" s="13">
        <v>45</v>
      </c>
      <c r="B51" s="20"/>
      <c r="C51" s="21" t="s">
        <v>185</v>
      </c>
      <c r="D51" s="22" t="s">
        <v>29</v>
      </c>
      <c r="E51" s="14" t="s">
        <v>186</v>
      </c>
      <c r="F51" s="14" t="s">
        <v>187</v>
      </c>
      <c r="G51" s="16" t="s">
        <v>32</v>
      </c>
      <c r="H51" s="17">
        <v>5147</v>
      </c>
      <c r="I51" s="32"/>
      <c r="J51" s="32">
        <f t="shared" si="20"/>
        <v>823.52</v>
      </c>
      <c r="K51" s="32"/>
      <c r="L51" s="32"/>
      <c r="M51" s="32">
        <f t="shared" si="21"/>
        <v>823.52</v>
      </c>
      <c r="N51" s="32"/>
      <c r="O51" s="32"/>
      <c r="P51" s="32"/>
      <c r="Q51" s="32"/>
      <c r="R51" s="41">
        <v>1</v>
      </c>
      <c r="S51" s="32">
        <f t="shared" si="22"/>
        <v>823.52</v>
      </c>
      <c r="T51" s="21" t="s">
        <v>188</v>
      </c>
      <c r="U51" s="42">
        <v>45689</v>
      </c>
      <c r="V51" s="14">
        <f t="shared" si="23"/>
        <v>16</v>
      </c>
    </row>
    <row r="52" ht="19" customHeight="1" spans="1:22">
      <c r="A52" s="13">
        <v>46</v>
      </c>
      <c r="B52" s="20"/>
      <c r="C52" s="14" t="s">
        <v>189</v>
      </c>
      <c r="D52" s="13" t="s">
        <v>29</v>
      </c>
      <c r="E52" s="14" t="s">
        <v>190</v>
      </c>
      <c r="F52" s="14" t="s">
        <v>191</v>
      </c>
      <c r="G52" s="16" t="s">
        <v>32</v>
      </c>
      <c r="H52" s="17">
        <v>4999</v>
      </c>
      <c r="I52" s="32"/>
      <c r="J52" s="32">
        <f t="shared" si="20"/>
        <v>799.84</v>
      </c>
      <c r="K52" s="32"/>
      <c r="L52" s="32"/>
      <c r="M52" s="32">
        <f t="shared" si="21"/>
        <v>799.84</v>
      </c>
      <c r="N52" s="32"/>
      <c r="O52" s="32"/>
      <c r="P52" s="32"/>
      <c r="Q52" s="32"/>
      <c r="R52" s="41">
        <v>1</v>
      </c>
      <c r="S52" s="32">
        <f t="shared" si="22"/>
        <v>799.84</v>
      </c>
      <c r="T52" s="21" t="s">
        <v>192</v>
      </c>
      <c r="U52" s="42">
        <v>45689</v>
      </c>
      <c r="V52" s="14">
        <f t="shared" si="23"/>
        <v>14</v>
      </c>
    </row>
    <row r="53" ht="19" customHeight="1" spans="1:22">
      <c r="A53" s="13">
        <v>47</v>
      </c>
      <c r="B53" s="27" t="s">
        <v>193</v>
      </c>
      <c r="C53" s="26" t="s">
        <v>194</v>
      </c>
      <c r="D53" s="13" t="s">
        <v>29</v>
      </c>
      <c r="E53" s="14" t="s">
        <v>195</v>
      </c>
      <c r="F53" s="14" t="s">
        <v>196</v>
      </c>
      <c r="G53" s="16" t="s">
        <v>82</v>
      </c>
      <c r="H53" s="19">
        <v>5986</v>
      </c>
      <c r="I53" s="14">
        <v>8332</v>
      </c>
      <c r="J53" s="32">
        <f t="shared" ref="J53:J55" si="24">ROUND(H53*0.16,2)</f>
        <v>957.76</v>
      </c>
      <c r="K53" s="32">
        <f t="shared" ref="K53:K55" si="25">ROUND(I53*0.09,2)</f>
        <v>749.88</v>
      </c>
      <c r="L53" s="32">
        <f t="shared" ref="L53:L55" si="26">ROUND(H53*0.005,2)</f>
        <v>29.93</v>
      </c>
      <c r="M53" s="32">
        <f t="shared" ref="M53:M55" si="27">J53+K53+L53</f>
        <v>1737.57</v>
      </c>
      <c r="N53" s="32">
        <f t="shared" ref="N53:N55" si="28">ROUND(H53*0.08,2)</f>
        <v>478.88</v>
      </c>
      <c r="O53" s="32">
        <f t="shared" ref="O53:O55" si="29">ROUND(I53*0.02,2)</f>
        <v>166.64</v>
      </c>
      <c r="P53" s="32">
        <f t="shared" ref="P53:P55" si="30">ROUND(H53*0.005,2)</f>
        <v>29.93</v>
      </c>
      <c r="Q53" s="32">
        <f t="shared" ref="Q53:Q59" si="31">P53+O53+N53</f>
        <v>675.45</v>
      </c>
      <c r="R53" s="41">
        <v>1</v>
      </c>
      <c r="S53" s="32">
        <f t="shared" ref="S53:S65" si="32">Q53+M53</f>
        <v>2413.02</v>
      </c>
      <c r="T53" s="42">
        <v>44986</v>
      </c>
      <c r="U53" s="42">
        <v>45689</v>
      </c>
      <c r="V53" s="14">
        <f t="shared" ref="V53:V65" si="33">DATEDIF(T53,U53,"M")+1</f>
        <v>24</v>
      </c>
    </row>
    <row r="54" ht="19" customHeight="1" spans="1:22">
      <c r="A54" s="13">
        <v>48</v>
      </c>
      <c r="B54" s="20"/>
      <c r="C54" s="26" t="s">
        <v>197</v>
      </c>
      <c r="D54" s="28" t="s">
        <v>39</v>
      </c>
      <c r="E54" s="14" t="s">
        <v>198</v>
      </c>
      <c r="F54" s="14" t="s">
        <v>199</v>
      </c>
      <c r="G54" s="16" t="s">
        <v>82</v>
      </c>
      <c r="H54" s="17">
        <v>5583</v>
      </c>
      <c r="I54" s="14">
        <v>8332</v>
      </c>
      <c r="J54" s="32">
        <f t="shared" si="24"/>
        <v>893.28</v>
      </c>
      <c r="K54" s="32">
        <f t="shared" si="25"/>
        <v>749.88</v>
      </c>
      <c r="L54" s="32">
        <f t="shared" si="26"/>
        <v>27.92</v>
      </c>
      <c r="M54" s="32">
        <f t="shared" si="27"/>
        <v>1671.08</v>
      </c>
      <c r="N54" s="32">
        <f t="shared" si="28"/>
        <v>446.64</v>
      </c>
      <c r="O54" s="32">
        <f t="shared" si="29"/>
        <v>166.64</v>
      </c>
      <c r="P54" s="32">
        <f t="shared" si="30"/>
        <v>27.92</v>
      </c>
      <c r="Q54" s="32">
        <f t="shared" si="31"/>
        <v>641.2</v>
      </c>
      <c r="R54" s="41">
        <v>1</v>
      </c>
      <c r="S54" s="32">
        <f t="shared" si="32"/>
        <v>2312.28</v>
      </c>
      <c r="T54" s="42">
        <v>45017</v>
      </c>
      <c r="U54" s="42">
        <v>45689</v>
      </c>
      <c r="V54" s="14">
        <f t="shared" si="33"/>
        <v>23</v>
      </c>
    </row>
    <row r="55" ht="19" customHeight="1" spans="1:22">
      <c r="A55" s="13">
        <v>49</v>
      </c>
      <c r="B55" s="20"/>
      <c r="C55" s="29" t="s">
        <v>200</v>
      </c>
      <c r="D55" s="30" t="s">
        <v>29</v>
      </c>
      <c r="E55" s="14" t="s">
        <v>201</v>
      </c>
      <c r="F55" s="14" t="s">
        <v>202</v>
      </c>
      <c r="G55" s="16" t="s">
        <v>82</v>
      </c>
      <c r="H55" s="31">
        <v>4999</v>
      </c>
      <c r="I55" s="14">
        <v>8332</v>
      </c>
      <c r="J55" s="32">
        <f t="shared" si="24"/>
        <v>799.84</v>
      </c>
      <c r="K55" s="32">
        <f t="shared" si="25"/>
        <v>749.88</v>
      </c>
      <c r="L55" s="32">
        <f t="shared" si="26"/>
        <v>25</v>
      </c>
      <c r="M55" s="32">
        <f t="shared" si="27"/>
        <v>1574.72</v>
      </c>
      <c r="N55" s="32">
        <f t="shared" si="28"/>
        <v>399.92</v>
      </c>
      <c r="O55" s="32">
        <f t="shared" si="29"/>
        <v>166.64</v>
      </c>
      <c r="P55" s="32">
        <f t="shared" si="30"/>
        <v>25</v>
      </c>
      <c r="Q55" s="32">
        <f t="shared" si="31"/>
        <v>591.56</v>
      </c>
      <c r="R55" s="41">
        <v>1</v>
      </c>
      <c r="S55" s="32">
        <f t="shared" si="32"/>
        <v>2166.28</v>
      </c>
      <c r="T55" s="42">
        <v>45444</v>
      </c>
      <c r="U55" s="42">
        <v>45689</v>
      </c>
      <c r="V55" s="14">
        <f t="shared" si="33"/>
        <v>9</v>
      </c>
    </row>
    <row r="56" ht="19" customHeight="1" spans="1:22">
      <c r="A56" s="13">
        <v>50</v>
      </c>
      <c r="B56" s="20"/>
      <c r="C56" s="14" t="s">
        <v>203</v>
      </c>
      <c r="D56" s="28" t="s">
        <v>29</v>
      </c>
      <c r="E56" s="14" t="s">
        <v>204</v>
      </c>
      <c r="F56" s="14" t="s">
        <v>205</v>
      </c>
      <c r="G56" s="16" t="s">
        <v>32</v>
      </c>
      <c r="H56" s="17">
        <v>4999</v>
      </c>
      <c r="I56" s="32"/>
      <c r="J56" s="32">
        <f t="shared" ref="J56:J62" si="34">H56*0.16</f>
        <v>799.84</v>
      </c>
      <c r="K56" s="32"/>
      <c r="L56" s="32"/>
      <c r="M56" s="32">
        <f t="shared" ref="M56:M62" si="35">L56+K56+J56</f>
        <v>799.84</v>
      </c>
      <c r="N56" s="32"/>
      <c r="O56" s="32"/>
      <c r="P56" s="32"/>
      <c r="Q56" s="32"/>
      <c r="R56" s="41">
        <v>1</v>
      </c>
      <c r="S56" s="32">
        <f t="shared" si="32"/>
        <v>799.84</v>
      </c>
      <c r="T56" s="42">
        <v>45231</v>
      </c>
      <c r="U56" s="42">
        <v>45689</v>
      </c>
      <c r="V56" s="14">
        <f t="shared" si="33"/>
        <v>16</v>
      </c>
    </row>
    <row r="57" ht="19" customHeight="1" spans="1:22">
      <c r="A57" s="13">
        <v>51</v>
      </c>
      <c r="B57" s="20"/>
      <c r="C57" s="14" t="s">
        <v>206</v>
      </c>
      <c r="D57" s="28" t="s">
        <v>39</v>
      </c>
      <c r="E57" s="14" t="s">
        <v>207</v>
      </c>
      <c r="F57" s="14" t="s">
        <v>208</v>
      </c>
      <c r="G57" s="16" t="s">
        <v>32</v>
      </c>
      <c r="H57" s="17">
        <v>5718</v>
      </c>
      <c r="I57" s="32"/>
      <c r="J57" s="32">
        <f t="shared" si="34"/>
        <v>914.88</v>
      </c>
      <c r="K57" s="32"/>
      <c r="L57" s="32"/>
      <c r="M57" s="32">
        <f t="shared" si="35"/>
        <v>914.88</v>
      </c>
      <c r="N57" s="32"/>
      <c r="O57" s="32"/>
      <c r="P57" s="32"/>
      <c r="Q57" s="32"/>
      <c r="R57" s="41">
        <v>1</v>
      </c>
      <c r="S57" s="32">
        <f t="shared" si="32"/>
        <v>914.88</v>
      </c>
      <c r="T57" s="42">
        <v>45261</v>
      </c>
      <c r="U57" s="42">
        <v>45689</v>
      </c>
      <c r="V57" s="14">
        <f t="shared" si="33"/>
        <v>15</v>
      </c>
    </row>
    <row r="58" ht="19" customHeight="1" spans="1:22">
      <c r="A58" s="13">
        <v>52</v>
      </c>
      <c r="B58" s="20"/>
      <c r="C58" s="14" t="s">
        <v>209</v>
      </c>
      <c r="D58" s="28" t="s">
        <v>29</v>
      </c>
      <c r="E58" s="14" t="s">
        <v>210</v>
      </c>
      <c r="F58" s="14" t="s">
        <v>211</v>
      </c>
      <c r="G58" s="16" t="s">
        <v>32</v>
      </c>
      <c r="H58" s="17">
        <v>6330</v>
      </c>
      <c r="I58" s="32"/>
      <c r="J58" s="32">
        <f t="shared" si="34"/>
        <v>1012.8</v>
      </c>
      <c r="K58" s="32"/>
      <c r="L58" s="32"/>
      <c r="M58" s="32">
        <f t="shared" si="35"/>
        <v>1012.8</v>
      </c>
      <c r="N58" s="32"/>
      <c r="O58" s="32"/>
      <c r="P58" s="32"/>
      <c r="Q58" s="32"/>
      <c r="R58" s="41">
        <v>1</v>
      </c>
      <c r="S58" s="32">
        <f t="shared" si="32"/>
        <v>1012.8</v>
      </c>
      <c r="T58" s="42">
        <v>45292</v>
      </c>
      <c r="U58" s="42">
        <v>45689</v>
      </c>
      <c r="V58" s="14">
        <f t="shared" si="33"/>
        <v>14</v>
      </c>
    </row>
    <row r="59" ht="19" customHeight="1" spans="1:22">
      <c r="A59" s="13">
        <v>53</v>
      </c>
      <c r="B59" s="23"/>
      <c r="C59" s="14" t="s">
        <v>212</v>
      </c>
      <c r="D59" s="28" t="s">
        <v>39</v>
      </c>
      <c r="E59" s="14" t="s">
        <v>213</v>
      </c>
      <c r="F59" s="14" t="s">
        <v>214</v>
      </c>
      <c r="G59" s="16" t="s">
        <v>32</v>
      </c>
      <c r="H59" s="17">
        <v>5981</v>
      </c>
      <c r="I59" s="32"/>
      <c r="J59" s="32">
        <f t="shared" si="34"/>
        <v>956.96</v>
      </c>
      <c r="K59" s="32"/>
      <c r="L59" s="32"/>
      <c r="M59" s="32">
        <f t="shared" si="35"/>
        <v>956.96</v>
      </c>
      <c r="N59" s="32"/>
      <c r="O59" s="32"/>
      <c r="P59" s="32"/>
      <c r="Q59" s="32"/>
      <c r="R59" s="41">
        <v>1</v>
      </c>
      <c r="S59" s="32">
        <f t="shared" si="32"/>
        <v>956.96</v>
      </c>
      <c r="T59" s="42">
        <v>45292</v>
      </c>
      <c r="U59" s="42">
        <v>45689</v>
      </c>
      <c r="V59" s="14">
        <f t="shared" si="33"/>
        <v>14</v>
      </c>
    </row>
    <row r="60" ht="40" customHeight="1" spans="1:22">
      <c r="A60" s="13">
        <v>54</v>
      </c>
      <c r="B60" s="27" t="s">
        <v>215</v>
      </c>
      <c r="C60" s="14" t="s">
        <v>216</v>
      </c>
      <c r="D60" s="13" t="s">
        <v>39</v>
      </c>
      <c r="E60" s="14" t="s">
        <v>217</v>
      </c>
      <c r="F60" s="14" t="s">
        <v>218</v>
      </c>
      <c r="G60" s="16" t="s">
        <v>32</v>
      </c>
      <c r="H60" s="17">
        <v>4999</v>
      </c>
      <c r="I60" s="32"/>
      <c r="J60" s="32">
        <f t="shared" si="34"/>
        <v>799.84</v>
      </c>
      <c r="K60" s="32"/>
      <c r="L60" s="32"/>
      <c r="M60" s="32">
        <f t="shared" si="35"/>
        <v>799.84</v>
      </c>
      <c r="N60" s="32"/>
      <c r="O60" s="32"/>
      <c r="P60" s="32"/>
      <c r="Q60" s="32"/>
      <c r="R60" s="41">
        <v>1</v>
      </c>
      <c r="S60" s="32">
        <f t="shared" si="32"/>
        <v>799.84</v>
      </c>
      <c r="T60" s="42">
        <v>45689</v>
      </c>
      <c r="U60" s="42">
        <v>45689</v>
      </c>
      <c r="V60" s="14">
        <f t="shared" si="33"/>
        <v>1</v>
      </c>
    </row>
    <row r="61" ht="20" customHeight="1" spans="1:22">
      <c r="A61" s="13">
        <v>55</v>
      </c>
      <c r="B61" s="14" t="s">
        <v>219</v>
      </c>
      <c r="C61" s="21" t="s">
        <v>220</v>
      </c>
      <c r="D61" s="22" t="s">
        <v>39</v>
      </c>
      <c r="E61" s="14" t="s">
        <v>221</v>
      </c>
      <c r="F61" s="14" t="s">
        <v>222</v>
      </c>
      <c r="G61" s="16" t="s">
        <v>32</v>
      </c>
      <c r="H61" s="17">
        <v>7035</v>
      </c>
      <c r="I61" s="32"/>
      <c r="J61" s="32">
        <f t="shared" si="34"/>
        <v>1125.6</v>
      </c>
      <c r="K61" s="32"/>
      <c r="L61" s="32"/>
      <c r="M61" s="32">
        <f t="shared" si="35"/>
        <v>1125.6</v>
      </c>
      <c r="N61" s="32"/>
      <c r="O61" s="32"/>
      <c r="P61" s="32"/>
      <c r="Q61" s="32"/>
      <c r="R61" s="41">
        <v>1</v>
      </c>
      <c r="S61" s="32">
        <f t="shared" si="32"/>
        <v>1125.6</v>
      </c>
      <c r="T61" s="21" t="s">
        <v>99</v>
      </c>
      <c r="U61" s="42">
        <v>45689</v>
      </c>
      <c r="V61" s="14">
        <f t="shared" si="33"/>
        <v>20</v>
      </c>
    </row>
    <row r="62" ht="20" customHeight="1" spans="1:22">
      <c r="A62" s="13">
        <v>56</v>
      </c>
      <c r="B62" s="14"/>
      <c r="C62" s="21" t="s">
        <v>223</v>
      </c>
      <c r="D62" s="22" t="s">
        <v>29</v>
      </c>
      <c r="E62" s="14" t="s">
        <v>224</v>
      </c>
      <c r="F62" s="14" t="s">
        <v>225</v>
      </c>
      <c r="G62" s="16" t="s">
        <v>32</v>
      </c>
      <c r="H62" s="17">
        <v>5338</v>
      </c>
      <c r="I62" s="32"/>
      <c r="J62" s="32">
        <f t="shared" si="34"/>
        <v>854.08</v>
      </c>
      <c r="K62" s="32"/>
      <c r="L62" s="32"/>
      <c r="M62" s="32">
        <f t="shared" si="35"/>
        <v>854.08</v>
      </c>
      <c r="N62" s="32"/>
      <c r="O62" s="32"/>
      <c r="P62" s="32"/>
      <c r="Q62" s="32"/>
      <c r="R62" s="41">
        <v>1</v>
      </c>
      <c r="S62" s="32">
        <f t="shared" si="32"/>
        <v>854.08</v>
      </c>
      <c r="T62" s="21" t="s">
        <v>99</v>
      </c>
      <c r="U62" s="42">
        <v>45689</v>
      </c>
      <c r="V62" s="14">
        <f t="shared" si="33"/>
        <v>20</v>
      </c>
    </row>
    <row r="63" ht="20" customHeight="1" spans="1:22">
      <c r="A63" s="13">
        <v>57</v>
      </c>
      <c r="B63" s="14"/>
      <c r="C63" s="23" t="s">
        <v>226</v>
      </c>
      <c r="D63" s="22" t="s">
        <v>29</v>
      </c>
      <c r="E63" s="14" t="s">
        <v>227</v>
      </c>
      <c r="F63" s="14" t="s">
        <v>228</v>
      </c>
      <c r="G63" s="16" t="s">
        <v>82</v>
      </c>
      <c r="H63" s="17">
        <v>4999</v>
      </c>
      <c r="I63" s="14">
        <v>8332</v>
      </c>
      <c r="J63" s="32">
        <f>ROUND(H63*0.16,2)</f>
        <v>799.84</v>
      </c>
      <c r="K63" s="32">
        <f>ROUND(I63*0.09,2)</f>
        <v>749.88</v>
      </c>
      <c r="L63" s="32">
        <f>ROUND(H63*0.005,2)</f>
        <v>25</v>
      </c>
      <c r="M63" s="32">
        <f>J63+K63+L63</f>
        <v>1574.72</v>
      </c>
      <c r="N63" s="32">
        <f>ROUND(H63*0.08,2)</f>
        <v>399.92</v>
      </c>
      <c r="O63" s="32">
        <f>ROUND(I63*0.02,2)</f>
        <v>166.64</v>
      </c>
      <c r="P63" s="32">
        <f>ROUND(H63*0.005,2)</f>
        <v>25</v>
      </c>
      <c r="Q63" s="32">
        <f>P63+O63+N63</f>
        <v>591.56</v>
      </c>
      <c r="R63" s="41">
        <v>1</v>
      </c>
      <c r="S63" s="32">
        <f t="shared" si="32"/>
        <v>2166.28</v>
      </c>
      <c r="T63" s="21" t="s">
        <v>192</v>
      </c>
      <c r="U63" s="42">
        <v>45689</v>
      </c>
      <c r="V63" s="14">
        <f t="shared" si="33"/>
        <v>14</v>
      </c>
    </row>
    <row r="64" ht="38" customHeight="1" spans="1:22">
      <c r="A64" s="13">
        <v>58</v>
      </c>
      <c r="B64" s="14" t="s">
        <v>229</v>
      </c>
      <c r="C64" s="21" t="s">
        <v>230</v>
      </c>
      <c r="D64" s="13" t="s">
        <v>29</v>
      </c>
      <c r="E64" s="14" t="s">
        <v>231</v>
      </c>
      <c r="F64" s="14" t="s">
        <v>232</v>
      </c>
      <c r="G64" s="16" t="s">
        <v>32</v>
      </c>
      <c r="H64" s="17">
        <v>6647</v>
      </c>
      <c r="I64" s="34"/>
      <c r="J64" s="32">
        <f>H64*0.16</f>
        <v>1063.52</v>
      </c>
      <c r="K64" s="32"/>
      <c r="L64" s="32"/>
      <c r="M64" s="32">
        <f>L64+K64+J64</f>
        <v>1063.52</v>
      </c>
      <c r="N64" s="32"/>
      <c r="O64" s="32"/>
      <c r="P64" s="32"/>
      <c r="Q64" s="32"/>
      <c r="R64" s="41">
        <v>1</v>
      </c>
      <c r="S64" s="32">
        <f t="shared" si="32"/>
        <v>1063.52</v>
      </c>
      <c r="T64" s="42">
        <v>45689</v>
      </c>
      <c r="U64" s="42">
        <v>45689</v>
      </c>
      <c r="V64" s="14">
        <f t="shared" si="33"/>
        <v>1</v>
      </c>
    </row>
    <row r="65" ht="38" customHeight="1" spans="1:22">
      <c r="A65" s="13">
        <v>59</v>
      </c>
      <c r="B65" s="14" t="s">
        <v>233</v>
      </c>
      <c r="C65" s="14" t="s">
        <v>234</v>
      </c>
      <c r="D65" s="13" t="s">
        <v>29</v>
      </c>
      <c r="E65" s="14" t="s">
        <v>235</v>
      </c>
      <c r="F65" s="14" t="s">
        <v>236</v>
      </c>
      <c r="G65" s="16" t="s">
        <v>32</v>
      </c>
      <c r="H65" s="17">
        <v>4999</v>
      </c>
      <c r="I65" s="32"/>
      <c r="J65" s="32">
        <f>ROUND(H65*0.16,2)</f>
        <v>799.84</v>
      </c>
      <c r="K65" s="32"/>
      <c r="L65" s="32"/>
      <c r="M65" s="32">
        <f>J65+K65+L65</f>
        <v>799.84</v>
      </c>
      <c r="N65" s="32"/>
      <c r="O65" s="32"/>
      <c r="P65" s="32"/>
      <c r="Q65" s="32"/>
      <c r="R65" s="41">
        <v>1</v>
      </c>
      <c r="S65" s="32">
        <f t="shared" si="32"/>
        <v>799.84</v>
      </c>
      <c r="T65" s="45">
        <v>45139</v>
      </c>
      <c r="U65" s="42">
        <v>45689</v>
      </c>
      <c r="V65" s="14">
        <f t="shared" si="33"/>
        <v>19</v>
      </c>
    </row>
  </sheetData>
  <autoFilter xmlns:etc="http://www.wps.cn/officeDocument/2017/etCustomData" ref="A6:V65" etc:filterBottomFollowUsedRange="0">
    <extLst/>
  </autoFilter>
  <mergeCells count="36">
    <mergeCell ref="A1:B1"/>
    <mergeCell ref="A2:V2"/>
    <mergeCell ref="H3:I3"/>
    <mergeCell ref="J3:M3"/>
    <mergeCell ref="N3:Q3"/>
    <mergeCell ref="T6:U6"/>
    <mergeCell ref="A3:A5"/>
    <mergeCell ref="B3:B5"/>
    <mergeCell ref="B7:B22"/>
    <mergeCell ref="B23:B27"/>
    <mergeCell ref="B28:B30"/>
    <mergeCell ref="B31:B32"/>
    <mergeCell ref="B33:B42"/>
    <mergeCell ref="B43:B44"/>
    <mergeCell ref="B45:B52"/>
    <mergeCell ref="B53:B59"/>
    <mergeCell ref="B61:B63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32 D23:D29 D45:D52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2023-05-05T05:18:00Z</cp:lastPrinted>
  <dcterms:modified xsi:type="dcterms:W3CDTF">2025-03-19T05:03:57Z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