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6" windowHeight="9827"/>
  </bookViews>
  <sheets>
    <sheet name="扩围专项补贴人员花名册" sheetId="1" r:id="rId1"/>
  </sheets>
  <definedNames>
    <definedName name="_xlnm.Print_Area" localSheetId="0">扩围专项补贴人员花名册!$A$1:$Q$98</definedName>
    <definedName name="_xlnm.Print_Titles" localSheetId="0">扩围专项补贴人员花名册!$1:5</definedName>
    <definedName name="_xlnm._FilterDatabase" localSheetId="0" hidden="1">扩围专项补贴人员花名册!$A$5:$Q$98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I64" authorId="0">
      <text>
        <r>
          <rPr>
            <sz val="9"/>
            <color indexed="81"/>
            <rFont val="宋体"/>
            <charset val="134"/>
          </rPr>
          <t xml:space="preserve">医疗在兵直缴纳基数，5069</t>
        </r>
      </text>
    </comment>
  </commentList>
</comments>
</file>

<file path=xl/sharedStrings.xml><?xml version="1.0" encoding="utf-8"?>
<sst xmlns="http://schemas.openxmlformats.org/spreadsheetml/2006/main" count="320">
  <si>
    <t>拟拨付2025年第四批稳就业扩大社会保险补贴范围补助资金花名册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</si>
  <si>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</si>
  <si>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</si>
  <si>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</si>
  <si>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</si>
  <si>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</si>
  <si>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</si>
  <si>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</si>
  <si>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</si>
  <si>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</si>
  <si>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</si>
  <si>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</si>
  <si>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</si>
  <si>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</si>
  <si>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</si>
  <si>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</si>
  <si>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</si>
  <si>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</si>
  <si>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</si>
  <si>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</si>
  <si>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</si>
  <si>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</si>
  <si>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</si>
  <si>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</si>
  <si>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</si>
  <si>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</si>
  <si>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</si>
  <si>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</si>
  <si>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</si>
  <si>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</si>
  <si>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</si>
  <si>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</si>
  <si>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</si>
  <si>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</si>
  <si>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</si>
  <si>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</si>
  <si>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</si>
  <si>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</si>
  <si>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</si>
  <si>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</si>
  <si>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</si>
  <si>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</si>
  <si>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</si>
  <si>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</si>
  <si>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</si>
  <si>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</si>
  <si>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</si>
  <si>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</si>
  <si>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</si>
  <si>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</si>
  <si>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</si>
  <si>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</si>
  <si>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</si>
  <si>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</si>
  <si>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</si>
  <si>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</si>
  <si>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</si>
  <si>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</si>
  <si>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</si>
  <si>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</si>
  <si>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</si>
  <si>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</si>
  <si>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</si>
  <si>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</si>
  <si>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</si>
  <si>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</si>
  <si>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</si>
  <si>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</si>
  <si>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</si>
  <si>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</si>
  <si>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</si>
  <si>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</si>
  <si>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</si>
  <si>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</si>
  <si>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</si>
  <si>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</si>
  <si>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</si>
  <si>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</si>
  <si>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</si>
  <si>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</si>
  <si>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</si>
  <si>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</si>
  <si>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赵汀雨</t>
  </si>
  <si>
    <t>6501***1326</t>
  </si>
  <si>
    <t>152***607</t>
  </si>
  <si>
    <t>张泽坤</t>
  </si>
  <si>
    <t>4105***6295</t>
  </si>
  <si>
    <t>181***991</t>
  </si>
  <si>
    <t>刘恩慧</t>
  </si>
  <si>
    <t>6540***1789</t>
  </si>
  <si>
    <t>138***464</t>
  </si>
  <si>
    <t>新疆游客集散中心有限公司乌鲁木齐兵旅昆仑酒店分公司</t>
  </si>
  <si>
    <t>吐尔逊·卡日</t>
  </si>
  <si>
    <t>6531***1051</t>
  </si>
  <si>
    <t>192***854</t>
  </si>
  <si>
    <t>钱良奇</t>
  </si>
  <si>
    <t>6501***3213</t>
  </si>
  <si>
    <t>182***078</t>
  </si>
  <si>
    <t>努尔艾力·艾海提</t>
  </si>
  <si>
    <t>6531***5031</t>
  </si>
  <si>
    <t>131***900</t>
  </si>
  <si>
    <t>安迪娜·艾萨江</t>
  </si>
  <si>
    <t>6523***1928</t>
  </si>
  <si>
    <t>133***417</t>
  </si>
  <si>
    <t>高赛尔·艾叁江</t>
  </si>
  <si>
    <t>6541***4522</t>
  </si>
  <si>
    <t>166***846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</si>
  <si>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</si>
  <si>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</si>
  <si>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</si>
  <si>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</si>
  <si>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</si>
  <si>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</si>
  <si>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</si>
  <si>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</si>
  <si>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</si>
  <si>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</si>
  <si>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</si>
  <si>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</si>
  <si>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</si>
  <si>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</si>
  <si>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</si>
  <si>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</si>
  <si>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</si>
  <si>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</si>
  <si>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</si>
  <si>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</si>
  <si>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</si>
  <si>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</si>
  <si>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</si>
  <si>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</si>
  <si>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</si>
  <si>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</si>
  <si>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</si>
  <si>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</si>
  <si>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</si>
  <si>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王洋</t>
  </si>
  <si>
    <t>4311***8983</t>
  </si>
  <si>
    <t>195***594</t>
  </si>
  <si>
    <t>于少杰</t>
  </si>
  <si>
    <t>4127***5417</t>
  </si>
  <si>
    <t>181***539</t>
  </si>
  <si>
    <t>杨海涛</t>
  </si>
  <si>
    <t>6542***0215</t>
  </si>
  <si>
    <t>133***521</t>
  </si>
  <si>
    <t>第十二师康悦养老院</t>
  </si>
  <si>
    <t>苏丽艳木·鲜木西买买提</t>
  </si>
  <si>
    <t>6541***4761</t>
  </si>
  <si>
    <t>182***783</t>
  </si>
  <si>
    <t>2025年9月</t>
  </si>
  <si>
    <t>2025年11月</t>
  </si>
  <si>
    <t>阿依佐克热·赛皮丁</t>
  </si>
  <si>
    <t>6529***0545</t>
  </si>
  <si>
    <t>180***145</t>
  </si>
  <si>
    <t>罕阿依姆·伊敏</t>
  </si>
  <si>
    <t>6531***3922</t>
  </si>
  <si>
    <t>132***781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</si>
  <si>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</si>
  <si>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</si>
  <si>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</si>
  <si>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</si>
  <si>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</si>
  <si>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</si>
  <si>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</si>
  <si>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</si>
  <si>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</si>
  <si>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阿尔祖古丽·图尔贡</t>
  </si>
  <si>
    <t>6531***0848</t>
  </si>
  <si>
    <t>130***289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</si>
  <si>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</si>
  <si>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</si>
  <si>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</si>
  <si>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</si>
  <si>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</si>
  <si>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</si>
  <si>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</si>
  <si>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</si>
  <si>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</si>
  <si>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如古亚木·沙塔尔</t>
  </si>
  <si>
    <t>6532***4569</t>
  </si>
  <si>
    <t>191***245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</si>
  <si>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</si>
  <si>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</si>
  <si>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</si>
  <si>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</si>
  <si>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</si>
  <si>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</si>
  <si>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阿依谢姆古丽·热合麦提</t>
  </si>
  <si>
    <t>6531***0401</t>
  </si>
  <si>
    <t>175***028</t>
  </si>
  <si>
    <t>阿丽耶·艾尼瓦尔</t>
  </si>
  <si>
    <t>6531***1722</t>
  </si>
  <si>
    <t>155***581</t>
  </si>
  <si>
    <t>热则耶·依米尔</t>
  </si>
  <si>
    <t>6529***3342</t>
  </si>
  <si>
    <t>193***386</t>
  </si>
  <si>
    <t>古丽则巴·塞买提</t>
  </si>
  <si>
    <t>6529***3328</t>
  </si>
  <si>
    <t>186***177</t>
  </si>
  <si>
    <t>帕提麦·木塔力甫</t>
  </si>
  <si>
    <t>6529***0548</t>
  </si>
  <si>
    <t>135***658</t>
  </si>
  <si>
    <t>温齐古丽·克热木</t>
  </si>
  <si>
    <t>6521***3725</t>
  </si>
  <si>
    <t>182***623</t>
  </si>
  <si>
    <t>2025年10月</t>
  </si>
  <si>
    <t>新疆瑞宇天华再生资源回收利用有限公司</t>
  </si>
  <si>
    <t>艾比卜拉·麦提图尔荪</t>
  </si>
  <si>
    <t>6532***0839</t>
  </si>
  <si>
    <t>139***433</t>
  </si>
  <si>
    <t>0</t>
  </si>
  <si>
    <t>1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</si>
  <si>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</si>
  <si>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</si>
  <si>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</si>
  <si>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</si>
  <si>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</si>
  <si>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</si>
  <si>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</si>
  <si>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</si>
  <si>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</si>
  <si>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</si>
  <si>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</si>
  <si>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</si>
  <si>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</si>
  <si>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</si>
  <si>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</si>
  <si>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</si>
  <si>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</si>
  <si>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</si>
  <si>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</si>
  <si>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</si>
  <si>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</si>
  <si>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</si>
  <si>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</si>
  <si>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</si>
  <si>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</si>
  <si>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</si>
  <si>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</si>
  <si>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</si>
  <si>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</si>
  <si>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</si>
  <si>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</si>
  <si>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</si>
  <si>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</si>
  <si>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</si>
  <si>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</si>
  <si>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</si>
  <si>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</si>
  <si>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</si>
  <si>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</si>
  <si>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</si>
  <si>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新疆皓程制造科技有限公司</t>
  </si>
  <si>
    <t>马伟小</t>
  </si>
  <si>
    <t>6404***3715</t>
  </si>
  <si>
    <t>175***979</t>
  </si>
  <si>
    <t>3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</si>
  <si>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</si>
  <si>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</si>
  <si>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</si>
  <si>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</si>
  <si>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</si>
  <si>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</si>
  <si>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</si>
  <si>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</si>
  <si>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</si>
  <si>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</si>
  <si>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</si>
  <si>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</si>
  <si>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</si>
  <si>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塔吉古丽·艾散</t>
  </si>
  <si>
    <t>6531***1963</t>
  </si>
  <si>
    <t>175***213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</si>
  <si>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</si>
  <si>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</si>
  <si>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</si>
  <si>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</si>
  <si>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</si>
  <si>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</si>
  <si>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</si>
  <si>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</si>
  <si>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</si>
  <si>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</si>
  <si>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</si>
  <si>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</si>
  <si>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王梦丽</t>
  </si>
  <si>
    <t>3717***6424</t>
  </si>
  <si>
    <t>198***505</t>
  </si>
  <si>
    <t>新疆宏信佳诚包装有限公司</t>
  </si>
  <si>
    <t>阿卜力克木·阿布都拉</t>
  </si>
  <si>
    <t>6532***2011</t>
  </si>
  <si>
    <t>177***529</t>
  </si>
  <si>
    <t>新疆公路巴扎食品有限公司</t>
  </si>
  <si>
    <t>米日古丽·碦迪尔</t>
  </si>
  <si>
    <t>6531***2328</t>
  </si>
  <si>
    <t>175***329</t>
  </si>
  <si>
    <t>乌鲁木齐市中科技工学校有限责任公司</t>
  </si>
  <si>
    <t>朱奕瑞</t>
  </si>
  <si>
    <t>6501***4042</t>
  </si>
  <si>
    <t>157***858</t>
  </si>
  <si>
    <t>任萍</t>
  </si>
  <si>
    <t>6528***342X</t>
  </si>
  <si>
    <t>183***757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</si>
  <si>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</si>
  <si>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</si>
  <si>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</si>
  <si>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</si>
  <si>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</si>
  <si>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</si>
  <si>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</si>
  <si>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</si>
  <si>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</si>
  <si>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</si>
  <si>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</si>
  <si>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</si>
  <si>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</si>
  <si>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</si>
  <si>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</si>
  <si>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佟诗瑶</t>
  </si>
  <si>
    <t>6541***1923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</si>
</sst>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yyyy&quot;年&quot;m&quot;月&quot;;@"/>
    <numFmt numFmtId="179" formatCode="0_);[Red]\(0\)"/>
    <numFmt numFmtId="180" formatCode="0.00_);[Red]\(0.00\)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25" fillId="16" borderId="15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2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3" fillId="0" borderId="1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常规 10 10 2 2" xfId="8"/>
    <cellStyle name="超链接" xfId="9" builtinId="8"/>
    <cellStyle name="注释" xfId="10"/>
    <cellStyle name="已访问的超链接" xfId="11" builtinId="9"/>
    <cellStyle name="60% - 强调文字颜色 2" xfId="12"/>
    <cellStyle name="标题 4" xfId="13"/>
    <cellStyle name="警告文本" xfId="14"/>
    <cellStyle name="解释性文本" xfId="15"/>
    <cellStyle name="百分比 4" xfId="16"/>
    <cellStyle name="标题 1" xfId="17"/>
    <cellStyle name="标题 2" xfId="18"/>
    <cellStyle name="60% - 强调文字颜色 1" xfId="19"/>
    <cellStyle name="标题 3" xfId="20"/>
    <cellStyle name="20% - 强调文字颜色 3" xfId="21"/>
    <cellStyle name="输入" xfId="22"/>
    <cellStyle name="60% - 强调文字颜色 4" xfId="23"/>
    <cellStyle name="输出" xfId="24"/>
    <cellStyle name="计算" xfId="25"/>
    <cellStyle name="检查单元格" xfId="26"/>
    <cellStyle name="20% - 强调文字颜色 6" xfId="27"/>
    <cellStyle name="强调文字颜色 2" xfId="28"/>
    <cellStyle name="链接单元格" xfId="29"/>
    <cellStyle name="汇总" xfId="30"/>
    <cellStyle name="好" xfId="31"/>
    <cellStyle name="40% - 强调文字颜色 3" xfId="32"/>
    <cellStyle name="差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60% - 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常规 10" xfId="49"/>
    <cellStyle name="40% - 强调文字颜色 6" xfId="50"/>
    <cellStyle name="60% - 强调文字颜色 6" xfId="51"/>
  </cellStyles>
  <dxfs count="1"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98"/>
  <sheetViews>
    <sheetView tabSelected="1" zoomScale="90" zoomScaleNormal="90" workbookViewId="0">
      <pane ySplit="5" topLeftCell="A92" activePane="bottomLeft" state="frozen"/>
      <selection/>
      <selection pane="bottomLeft" activeCell="G108" sqref="G108"/>
    </sheetView>
  </sheetViews>
  <sheetFormatPr defaultColWidth="9" defaultRowHeight="14.4"/>
  <cols>
    <col min="1" max="1" width="4.44444444444444" style="1" customWidth="1"/>
    <col min="2" max="2" width="30.6666666666667" style="1" customWidth="1"/>
    <col min="3" max="3" width="23.0833333333333" style="1" customWidth="1"/>
    <col min="4" max="4" width="5.55555555555556" style="1" customWidth="1"/>
    <col min="5" max="5" width="21.7222222222222" style="1" customWidth="1"/>
    <col min="6" max="6" width="14.0648148148148" style="1" customWidth="1"/>
    <col min="7" max="7" width="11.5555555555556" style="1" customWidth="1"/>
    <col min="8" max="8" width="8.63888888888889" style="2" customWidth="1"/>
    <col min="9" max="9" width="7.14814814814815" style="2" customWidth="1"/>
    <col min="10" max="10" width="10.9814814814815" style="2" customWidth="1"/>
    <col min="11" max="12" width="10.1111111111111" style="2" customWidth="1"/>
    <col min="13" max="13" width="5.88888888888889" style="1" customWidth="1"/>
    <col min="14" max="14" width="15.9166666666667" style="2" customWidth="1"/>
    <col min="15" max="16" width="11.8888888888889" style="3" customWidth="1"/>
    <col min="17" max="17" width="5.37962962962963" style="1" customWidth="1"/>
    <col min="18" max="16377" width="9" style="1"/>
  </cols>
  <sheetData>
    <row r="1" ht="44" customHeight="1" spans="1:17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4"/>
      <c r="N1" s="5"/>
      <c r="O1" s="43"/>
      <c r="P1" s="43"/>
      <c r="Q1" s="4"/>
    </row>
    <row r="2" ht="19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 t="s">
        <v>9</v>
      </c>
      <c r="K2" s="7"/>
      <c r="L2" s="7"/>
      <c r="M2" s="44" t="s">
        <v>10</v>
      </c>
      <c r="N2" s="45" t="s">
        <v>11</v>
      </c>
      <c r="O2" s="46" t="s">
        <v>12</v>
      </c>
      <c r="P2" s="47"/>
      <c r="Q2" s="44" t="s">
        <v>13</v>
      </c>
    </row>
    <row r="3" ht="27" customHeight="1" spans="1:17">
      <c r="A3" s="8"/>
      <c r="B3" s="8"/>
      <c r="C3" s="8"/>
      <c r="D3" s="8"/>
      <c r="E3" s="8"/>
      <c r="F3" s="8"/>
      <c r="G3" s="8"/>
      <c r="H3" s="9" t="s">
        <v>14</v>
      </c>
      <c r="I3" s="9" t="s">
        <v>15</v>
      </c>
      <c r="J3" s="48" t="s">
        <v>16</v>
      </c>
      <c r="K3" s="48" t="s">
        <v>17</v>
      </c>
      <c r="L3" s="48" t="s">
        <v>18</v>
      </c>
      <c r="M3" s="49"/>
      <c r="N3" s="50"/>
      <c r="O3" s="51"/>
      <c r="P3" s="52"/>
      <c r="Q3" s="49"/>
    </row>
    <row r="4" ht="27" customHeight="1" spans="1:17">
      <c r="A4" s="8"/>
      <c r="B4" s="8"/>
      <c r="C4" s="8"/>
      <c r="D4" s="10"/>
      <c r="E4" s="10"/>
      <c r="F4" s="10"/>
      <c r="G4" s="10"/>
      <c r="H4" s="11"/>
      <c r="I4" s="11"/>
      <c r="J4" s="48"/>
      <c r="K4" s="48"/>
      <c r="L4" s="48"/>
      <c r="M4" s="53"/>
      <c r="N4" s="54"/>
      <c r="O4" s="55" t="s">
        <v>19</v>
      </c>
      <c r="P4" s="55" t="s">
        <v>20</v>
      </c>
      <c r="Q4" s="53"/>
    </row>
    <row r="5" ht="22" customHeight="1" spans="1:17">
      <c r="A5" s="12">
        <v>1</v>
      </c>
      <c r="B5" s="12">
        <v>2</v>
      </c>
      <c r="C5" s="12">
        <v>3</v>
      </c>
      <c r="D5" s="13">
        <v>4</v>
      </c>
      <c r="E5" s="6">
        <v>5</v>
      </c>
      <c r="F5" s="6">
        <v>6</v>
      </c>
      <c r="G5" s="6">
        <v>7</v>
      </c>
      <c r="H5" s="14">
        <v>8</v>
      </c>
      <c r="I5" s="14">
        <v>9</v>
      </c>
      <c r="J5" s="14">
        <v>14</v>
      </c>
      <c r="K5" s="14">
        <v>15</v>
      </c>
      <c r="L5" s="14">
        <v>16</v>
      </c>
      <c r="M5" s="14">
        <v>18</v>
      </c>
      <c r="N5" s="14">
        <v>19</v>
      </c>
      <c r="O5" s="6">
        <v>20</v>
      </c>
      <c r="P5" s="6"/>
      <c r="Q5" s="6">
        <v>21</v>
      </c>
    </row>
    <row r="6" s="1" customFormat="1" ht="25" customHeight="1" spans="1:17">
      <c r="A6" s="15">
        <v>1</v>
      </c>
      <c r="B6" s="16" t="s">
        <v>21</v>
      </c>
      <c r="C6" s="17" t="s">
        <v>22</v>
      </c>
      <c r="D6" s="18" t="s">
        <v>23</v>
      </c>
      <c r="E6" s="19" t="s">
        <v>24</v>
      </c>
      <c r="F6" s="19" t="s">
        <v>25</v>
      </c>
      <c r="G6" s="20" t="s">
        <v>26</v>
      </c>
      <c r="H6" s="21">
        <v>7186</v>
      </c>
      <c r="I6" s="29">
        <v>8448</v>
      </c>
      <c r="J6" s="56">
        <f t="shared" ref="J6:J38" si="0">ROUND(H6*8%,2)</f>
        <v>574.88</v>
      </c>
      <c r="K6" s="56">
        <f t="shared" ref="K6:K38" si="1">ROUND(I6*2%,2)</f>
        <v>168.96</v>
      </c>
      <c r="L6" s="56">
        <f t="shared" ref="L6:L38" si="2">ROUND(H6*0.5%,2)</f>
        <v>35.93</v>
      </c>
      <c r="M6" s="57">
        <v>0.25</v>
      </c>
      <c r="N6" s="56">
        <f t="shared" ref="N6:N25" si="3">ROUNDDOWN((J6+K6+L6)*M6,2)</f>
        <v>194.94</v>
      </c>
      <c r="O6" s="58">
        <v>45901</v>
      </c>
      <c r="P6" s="58">
        <v>45992</v>
      </c>
      <c r="Q6" s="21">
        <f t="shared" ref="Q6:Q38" si="4">DATEDIF(O6,P6,"M")+1</f>
        <v>4</v>
      </c>
    </row>
    <row r="7" s="1" customFormat="1" ht="25" customHeight="1" spans="1:17">
      <c r="A7" s="15">
        <v>2</v>
      </c>
      <c r="B7" s="16"/>
      <c r="C7" s="22" t="s">
        <v>27</v>
      </c>
      <c r="D7" s="18" t="s">
        <v>23</v>
      </c>
      <c r="E7" s="19" t="s">
        <v>28</v>
      </c>
      <c r="F7" s="19" t="s">
        <v>29</v>
      </c>
      <c r="G7" s="20" t="s">
        <v>26</v>
      </c>
      <c r="H7" s="21">
        <v>7998</v>
      </c>
      <c r="I7" s="29">
        <v>8448</v>
      </c>
      <c r="J7" s="56">
        <f>ROUND(H7*8%,2)</f>
        <v>639.84</v>
      </c>
      <c r="K7" s="56">
        <f>ROUND(I7*2%,2)</f>
        <v>168.96</v>
      </c>
      <c r="L7" s="56">
        <f>ROUND(H7*0.5%,2)</f>
        <v>39.99</v>
      </c>
      <c r="M7" s="57">
        <v>0.25</v>
      </c>
      <c r="N7" s="56">
        <f>ROUNDDOWN((J7+K7+L7)*M7,2)</f>
        <v>212.19</v>
      </c>
      <c r="O7" s="58">
        <v>45901</v>
      </c>
      <c r="P7" s="58">
        <v>45992</v>
      </c>
      <c r="Q7" s="21">
        <f>DATEDIF(O7,P7,"M")+1</f>
        <v>4</v>
      </c>
    </row>
    <row r="8" s="1" customFormat="1" ht="25" customHeight="1" spans="1:17">
      <c r="A8" s="15">
        <v>3</v>
      </c>
      <c r="B8" s="16"/>
      <c r="C8" s="22" t="s">
        <v>30</v>
      </c>
      <c r="D8" s="18" t="s">
        <v>23</v>
      </c>
      <c r="E8" s="19" t="s">
        <v>31</v>
      </c>
      <c r="F8" s="19" t="s">
        <v>32</v>
      </c>
      <c r="G8" s="20" t="s">
        <v>26</v>
      </c>
      <c r="H8" s="21">
        <v>7923</v>
      </c>
      <c r="I8" s="29">
        <v>8448</v>
      </c>
      <c r="J8" s="56">
        <f>ROUND(H8*8%,2)</f>
        <v>633.84</v>
      </c>
      <c r="K8" s="56">
        <f>ROUND(I8*2%,2)</f>
        <v>168.96</v>
      </c>
      <c r="L8" s="56">
        <f>ROUND(H8*0.5%,2)</f>
        <v>39.62</v>
      </c>
      <c r="M8" s="57">
        <v>0.25</v>
      </c>
      <c r="N8" s="56">
        <f>ROUNDDOWN((J8+K8+L8)*M8,2)</f>
        <v>210.6</v>
      </c>
      <c r="O8" s="58">
        <v>45901</v>
      </c>
      <c r="P8" s="58">
        <v>45992</v>
      </c>
      <c r="Q8" s="21">
        <f>DATEDIF(O8,P8,"M")+1</f>
        <v>4</v>
      </c>
    </row>
    <row r="9" s="1" customFormat="1" ht="25" customHeight="1" spans="1:17">
      <c r="A9" s="15">
        <v>4</v>
      </c>
      <c r="B9" s="16"/>
      <c r="C9" s="22" t="s">
        <v>33</v>
      </c>
      <c r="D9" s="18" t="s">
        <v>23</v>
      </c>
      <c r="E9" s="19" t="s">
        <v>34</v>
      </c>
      <c r="F9" s="19" t="s">
        <v>35</v>
      </c>
      <c r="G9" s="20" t="s">
        <v>26</v>
      </c>
      <c r="H9" s="21">
        <v>7644</v>
      </c>
      <c r="I9" s="29">
        <v>8448</v>
      </c>
      <c r="J9" s="56">
        <f>ROUND(H9*8%,2)</f>
        <v>611.52</v>
      </c>
      <c r="K9" s="56">
        <f>ROUND(I9*2%,2)</f>
        <v>168.96</v>
      </c>
      <c r="L9" s="56">
        <f>ROUND(H9*0.5%,2)</f>
        <v>38.22</v>
      </c>
      <c r="M9" s="57">
        <v>0.25</v>
      </c>
      <c r="N9" s="56">
        <f>ROUNDDOWN((J9+K9+L9)*M9,2)</f>
        <v>204.67</v>
      </c>
      <c r="O9" s="58">
        <v>45901</v>
      </c>
      <c r="P9" s="58">
        <v>45992</v>
      </c>
      <c r="Q9" s="21">
        <f>DATEDIF(O9,P9,"M")+1</f>
        <v>4</v>
      </c>
    </row>
    <row r="10" s="1" customFormat="1" ht="25" customHeight="1" spans="1:17">
      <c r="A10" s="15">
        <v>5</v>
      </c>
      <c r="B10" s="16"/>
      <c r="C10" s="22" t="s">
        <v>36</v>
      </c>
      <c r="D10" s="18" t="s">
        <v>23</v>
      </c>
      <c r="E10" s="19" t="s">
        <v>37</v>
      </c>
      <c r="F10" s="19" t="s">
        <v>38</v>
      </c>
      <c r="G10" s="20" t="s">
        <v>26</v>
      </c>
      <c r="H10" s="21">
        <v>6290</v>
      </c>
      <c r="I10" s="29">
        <v>8448</v>
      </c>
      <c r="J10" s="56">
        <f>ROUND(H10*8%,2)</f>
        <v>503.2</v>
      </c>
      <c r="K10" s="56">
        <f>ROUND(I10*2%,2)</f>
        <v>168.96</v>
      </c>
      <c r="L10" s="56">
        <f>ROUND(H10*0.5%,2)</f>
        <v>31.45</v>
      </c>
      <c r="M10" s="57">
        <v>0.25</v>
      </c>
      <c r="N10" s="56">
        <f>ROUNDDOWN((J10+K10+L10)*M10,2)</f>
        <v>175.9</v>
      </c>
      <c r="O10" s="58">
        <v>45901</v>
      </c>
      <c r="P10" s="58">
        <v>45992</v>
      </c>
      <c r="Q10" s="21">
        <f>DATEDIF(O10,P10,"M")+1</f>
        <v>4</v>
      </c>
    </row>
    <row r="11" s="1" customFormat="1" ht="25" customHeight="1" spans="1:17">
      <c r="A11" s="15">
        <v>6</v>
      </c>
      <c r="B11" s="16"/>
      <c r="C11" s="23" t="s">
        <v>39</v>
      </c>
      <c r="D11" s="18" t="s">
        <v>40</v>
      </c>
      <c r="E11" s="19" t="s">
        <v>41</v>
      </c>
      <c r="F11" s="19" t="s">
        <v>42</v>
      </c>
      <c r="G11" s="20" t="s">
        <v>26</v>
      </c>
      <c r="H11" s="21">
        <v>6437</v>
      </c>
      <c r="I11" s="29">
        <v>8448</v>
      </c>
      <c r="J11" s="56">
        <f>ROUND(H11*8%,2)</f>
        <v>514.96</v>
      </c>
      <c r="K11" s="56">
        <f>ROUND(I11*2%,2)</f>
        <v>168.96</v>
      </c>
      <c r="L11" s="56">
        <f>ROUND(H11*0.5%,2)</f>
        <v>32.19</v>
      </c>
      <c r="M11" s="57">
        <v>0.25</v>
      </c>
      <c r="N11" s="56">
        <f>ROUNDDOWN((J11+K11+L11)*M11,2)</f>
        <v>179.02</v>
      </c>
      <c r="O11" s="58">
        <v>45901</v>
      </c>
      <c r="P11" s="58">
        <v>45992</v>
      </c>
      <c r="Q11" s="21">
        <f>DATEDIF(O11,P11,"M")+1</f>
        <v>4</v>
      </c>
    </row>
    <row r="12" s="1" customFormat="1" ht="25" customHeight="1" spans="1:17">
      <c r="A12" s="15">
        <v>7</v>
      </c>
      <c r="B12" s="16"/>
      <c r="C12" s="23" t="s">
        <v>43</v>
      </c>
      <c r="D12" s="18" t="s">
        <v>40</v>
      </c>
      <c r="E12" s="19" t="s">
        <v>44</v>
      </c>
      <c r="F12" s="19" t="s">
        <v>45</v>
      </c>
      <c r="G12" s="20" t="s">
        <v>26</v>
      </c>
      <c r="H12" s="21">
        <v>5121</v>
      </c>
      <c r="I12" s="29">
        <v>8448</v>
      </c>
      <c r="J12" s="56">
        <f>ROUND(H12*8%,2)</f>
        <v>409.68</v>
      </c>
      <c r="K12" s="56">
        <f>ROUND(I12*2%,2)</f>
        <v>168.96</v>
      </c>
      <c r="L12" s="56">
        <f>ROUND(H12*0.5%,2)</f>
        <v>25.61</v>
      </c>
      <c r="M12" s="57">
        <v>0.25</v>
      </c>
      <c r="N12" s="56">
        <f>ROUNDDOWN((J12+K12+L12)*M12,2)</f>
        <v>151.06</v>
      </c>
      <c r="O12" s="58">
        <v>45901</v>
      </c>
      <c r="P12" s="58">
        <v>45992</v>
      </c>
      <c r="Q12" s="21">
        <f>DATEDIF(O12,P12,"M")+1</f>
        <v>4</v>
      </c>
    </row>
    <row r="13" s="1" customFormat="1" ht="25" customHeight="1" spans="1:17">
      <c r="A13" s="15">
        <v>8</v>
      </c>
      <c r="B13" s="16"/>
      <c r="C13" s="23" t="s">
        <v>46</v>
      </c>
      <c r="D13" s="18" t="s">
        <v>40</v>
      </c>
      <c r="E13" s="19" t="s">
        <v>47</v>
      </c>
      <c r="F13" s="19" t="s">
        <v>48</v>
      </c>
      <c r="G13" s="20" t="s">
        <v>26</v>
      </c>
      <c r="H13" s="21">
        <v>5724</v>
      </c>
      <c r="I13" s="29">
        <v>8448</v>
      </c>
      <c r="J13" s="56">
        <f>ROUND(H13*8%,2)</f>
        <v>457.92</v>
      </c>
      <c r="K13" s="56">
        <f>ROUND(I13*2%,2)</f>
        <v>168.96</v>
      </c>
      <c r="L13" s="56">
        <f>ROUND(H13*0.5%,2)</f>
        <v>28.62</v>
      </c>
      <c r="M13" s="57">
        <v>0.25</v>
      </c>
      <c r="N13" s="56">
        <f>ROUNDDOWN((J13+K13+L13)*M13,2)</f>
        <v>163.87</v>
      </c>
      <c r="O13" s="58">
        <v>45901</v>
      </c>
      <c r="P13" s="58">
        <v>45992</v>
      </c>
      <c r="Q13" s="21">
        <f>DATEDIF(O13,P13,"M")+1</f>
        <v>4</v>
      </c>
    </row>
    <row r="14" s="1" customFormat="1" ht="25" customHeight="1" spans="1:17">
      <c r="A14" s="15">
        <v>9</v>
      </c>
      <c r="B14" s="16"/>
      <c r="C14" s="23" t="s">
        <v>49</v>
      </c>
      <c r="D14" s="18" t="s">
        <v>23</v>
      </c>
      <c r="E14" s="19" t="s">
        <v>50</v>
      </c>
      <c r="F14" s="19" t="s">
        <v>51</v>
      </c>
      <c r="G14" s="20" t="s">
        <v>26</v>
      </c>
      <c r="H14" s="21">
        <v>5069</v>
      </c>
      <c r="I14" s="29">
        <v>8448</v>
      </c>
      <c r="J14" s="56">
        <f>ROUND(H14*8%,2)</f>
        <v>405.52</v>
      </c>
      <c r="K14" s="56">
        <f>ROUND(I14*2%,2)</f>
        <v>168.96</v>
      </c>
      <c r="L14" s="56">
        <f>ROUND(H14*0.5%,2)</f>
        <v>25.35</v>
      </c>
      <c r="M14" s="57">
        <v>0.25</v>
      </c>
      <c r="N14" s="56">
        <f>ROUNDDOWN((J14+K14+L14)*M14,2)</f>
        <v>149.95</v>
      </c>
      <c r="O14" s="58">
        <v>45901</v>
      </c>
      <c r="P14" s="58">
        <v>45992</v>
      </c>
      <c r="Q14" s="21">
        <f>DATEDIF(O14,P14,"M")+1</f>
        <v>4</v>
      </c>
    </row>
    <row r="15" s="1" customFormat="1" ht="25" customHeight="1" spans="1:17">
      <c r="A15" s="15">
        <v>10</v>
      </c>
      <c r="B15" s="16"/>
      <c r="C15" s="23" t="s">
        <v>52</v>
      </c>
      <c r="D15" s="18" t="s">
        <v>23</v>
      </c>
      <c r="E15" s="19" t="s">
        <v>53</v>
      </c>
      <c r="F15" s="19" t="s">
        <v>54</v>
      </c>
      <c r="G15" s="20" t="s">
        <v>26</v>
      </c>
      <c r="H15" s="21">
        <v>5620</v>
      </c>
      <c r="I15" s="29">
        <v>8448</v>
      </c>
      <c r="J15" s="56">
        <f>ROUND(H15*8%,2)</f>
        <v>449.6</v>
      </c>
      <c r="K15" s="56">
        <f>ROUND(I15*2%,2)</f>
        <v>168.96</v>
      </c>
      <c r="L15" s="56">
        <f>ROUND(H15*0.5%,2)</f>
        <v>28.1</v>
      </c>
      <c r="M15" s="57">
        <v>0.25</v>
      </c>
      <c r="N15" s="56">
        <f>ROUNDDOWN((J15+K15+L15)*M15,2)</f>
        <v>161.66</v>
      </c>
      <c r="O15" s="58">
        <v>45901</v>
      </c>
      <c r="P15" s="58">
        <v>45992</v>
      </c>
      <c r="Q15" s="21">
        <f>DATEDIF(O15,P15,"M")+1</f>
        <v>4</v>
      </c>
    </row>
    <row r="16" s="1" customFormat="1" ht="25" customHeight="1" spans="1:17">
      <c r="A16" s="15">
        <v>11</v>
      </c>
      <c r="B16" s="16"/>
      <c r="C16" s="22" t="s">
        <v>55</v>
      </c>
      <c r="D16" s="18" t="s">
        <v>23</v>
      </c>
      <c r="E16" s="19" t="s">
        <v>56</v>
      </c>
      <c r="F16" s="19" t="s">
        <v>57</v>
      </c>
      <c r="G16" s="20" t="s">
        <v>26</v>
      </c>
      <c r="H16" s="21">
        <v>7505</v>
      </c>
      <c r="I16" s="29">
        <v>8448</v>
      </c>
      <c r="J16" s="56">
        <f>ROUND(H16*8%,2)</f>
        <v>600.4</v>
      </c>
      <c r="K16" s="56">
        <f>ROUND(I16*2%,2)</f>
        <v>168.96</v>
      </c>
      <c r="L16" s="56">
        <f>ROUND(H16*0.5%,2)</f>
        <v>37.53</v>
      </c>
      <c r="M16" s="57">
        <v>0.25</v>
      </c>
      <c r="N16" s="56">
        <f>ROUNDDOWN((J16+K16+L16)*M16,2)</f>
        <v>201.72</v>
      </c>
      <c r="O16" s="58">
        <v>45901</v>
      </c>
      <c r="P16" s="58">
        <v>45992</v>
      </c>
      <c r="Q16" s="21">
        <f>DATEDIF(O16,P16,"M")+1</f>
        <v>4</v>
      </c>
    </row>
    <row r="17" s="1" customFormat="1" ht="25" customHeight="1" spans="1:17">
      <c r="A17" s="15">
        <v>12</v>
      </c>
      <c r="B17" s="16"/>
      <c r="C17" s="22" t="s">
        <v>58</v>
      </c>
      <c r="D17" s="18" t="s">
        <v>23</v>
      </c>
      <c r="E17" s="19" t="s">
        <v>59</v>
      </c>
      <c r="F17" s="19" t="s">
        <v>60</v>
      </c>
      <c r="G17" s="20" t="s">
        <v>26</v>
      </c>
      <c r="H17" s="21">
        <v>5069</v>
      </c>
      <c r="I17" s="21">
        <v>8448</v>
      </c>
      <c r="J17" s="56">
        <f>ROUND(H17*8%,2)</f>
        <v>405.52</v>
      </c>
      <c r="K17" s="56">
        <f>ROUND(I17*2%,2)</f>
        <v>168.96</v>
      </c>
      <c r="L17" s="56">
        <f>ROUND(H17*0.5%,2)</f>
        <v>25.35</v>
      </c>
      <c r="M17" s="57">
        <v>0.25</v>
      </c>
      <c r="N17" s="56">
        <f>ROUNDDOWN((J17+K17+L17)*M17,2)</f>
        <v>149.95</v>
      </c>
      <c r="O17" s="58">
        <v>45901</v>
      </c>
      <c r="P17" s="58">
        <v>45992</v>
      </c>
      <c r="Q17" s="21">
        <f>DATEDIF(O17,P17,"M")+1</f>
        <v>4</v>
      </c>
    </row>
    <row r="18" s="1" customFormat="1" ht="25" customHeight="1" spans="1:17">
      <c r="A18" s="15">
        <v>13</v>
      </c>
      <c r="B18" s="16"/>
      <c r="C18" s="22" t="s">
        <v>61</v>
      </c>
      <c r="D18" s="18" t="s">
        <v>23</v>
      </c>
      <c r="E18" s="19" t="s">
        <v>62</v>
      </c>
      <c r="F18" s="19" t="s">
        <v>63</v>
      </c>
      <c r="G18" s="20" t="s">
        <v>26</v>
      </c>
      <c r="H18" s="21">
        <v>5069</v>
      </c>
      <c r="I18" s="21">
        <v>8448</v>
      </c>
      <c r="J18" s="56">
        <f>ROUND(H18*8%,2)</f>
        <v>405.52</v>
      </c>
      <c r="K18" s="56">
        <f>ROUND(I18*2%,2)</f>
        <v>168.96</v>
      </c>
      <c r="L18" s="56">
        <f>ROUND(H18*0.5%,2)</f>
        <v>25.35</v>
      </c>
      <c r="M18" s="57">
        <v>0.25</v>
      </c>
      <c r="N18" s="56">
        <f>ROUNDDOWN((J18+K18+L18)*M18,2)</f>
        <v>149.95</v>
      </c>
      <c r="O18" s="58">
        <v>45901</v>
      </c>
      <c r="P18" s="58">
        <v>45992</v>
      </c>
      <c r="Q18" s="21">
        <f>DATEDIF(O18,P18,"M")+1</f>
        <v>4</v>
      </c>
    </row>
    <row r="19" s="1" customFormat="1" ht="25" customHeight="1" spans="1:17">
      <c r="A19" s="15">
        <v>14</v>
      </c>
      <c r="B19" s="16"/>
      <c r="C19" s="21" t="s">
        <v>64</v>
      </c>
      <c r="D19" s="24" t="s">
        <v>40</v>
      </c>
      <c r="E19" s="19" t="s">
        <v>65</v>
      </c>
      <c r="F19" s="19" t="s">
        <v>66</v>
      </c>
      <c r="G19" s="20" t="s">
        <v>26</v>
      </c>
      <c r="H19" s="21">
        <v>5069</v>
      </c>
      <c r="I19" s="21">
        <v>8448</v>
      </c>
      <c r="J19" s="56">
        <f>ROUND(H19*8%,2)</f>
        <v>405.52</v>
      </c>
      <c r="K19" s="56">
        <f>ROUND(I19*2%,2)</f>
        <v>168.96</v>
      </c>
      <c r="L19" s="56">
        <f>ROUND(H19*0.5%,2)</f>
        <v>25.35</v>
      </c>
      <c r="M19" s="57">
        <v>0.25</v>
      </c>
      <c r="N19" s="56">
        <f>ROUNDDOWN((J19+K19+L19)*M19,2)</f>
        <v>149.95</v>
      </c>
      <c r="O19" s="58">
        <v>45901</v>
      </c>
      <c r="P19" s="58">
        <v>45992</v>
      </c>
      <c r="Q19" s="21">
        <f>DATEDIF(O19,P19,"M")+1</f>
        <v>4</v>
      </c>
    </row>
    <row r="20" s="1" customFormat="1" ht="25" customHeight="1" spans="1:17">
      <c r="A20" s="15">
        <v>15</v>
      </c>
      <c r="B20" s="16"/>
      <c r="C20" s="21" t="s">
        <v>67</v>
      </c>
      <c r="D20" s="24" t="s">
        <v>40</v>
      </c>
      <c r="E20" s="19" t="s">
        <v>68</v>
      </c>
      <c r="F20" s="19" t="s">
        <v>69</v>
      </c>
      <c r="G20" s="20" t="s">
        <v>26</v>
      </c>
      <c r="H20" s="21">
        <v>5069</v>
      </c>
      <c r="I20" s="21">
        <v>8448</v>
      </c>
      <c r="J20" s="56">
        <f>ROUND(H20*8%,2)</f>
        <v>405.52</v>
      </c>
      <c r="K20" s="56">
        <f>ROUND(I20*2%,2)</f>
        <v>168.96</v>
      </c>
      <c r="L20" s="56">
        <f>ROUND(H20*0.5%,2)</f>
        <v>25.35</v>
      </c>
      <c r="M20" s="57">
        <v>0.25</v>
      </c>
      <c r="N20" s="56">
        <f>ROUNDDOWN((J20+K20+L20)*M20,2)</f>
        <v>149.95</v>
      </c>
      <c r="O20" s="58">
        <v>45901</v>
      </c>
      <c r="P20" s="58">
        <v>45992</v>
      </c>
      <c r="Q20" s="21">
        <f>DATEDIF(O20,P20,"M")+1</f>
        <v>4</v>
      </c>
    </row>
    <row r="21" s="1" customFormat="1" ht="25" customHeight="1" spans="1:17">
      <c r="A21" s="15">
        <v>16</v>
      </c>
      <c r="B21" s="16"/>
      <c r="C21" s="21" t="s">
        <v>70</v>
      </c>
      <c r="D21" s="24" t="s">
        <v>40</v>
      </c>
      <c r="E21" s="19" t="s">
        <v>71</v>
      </c>
      <c r="F21" s="19" t="s">
        <v>72</v>
      </c>
      <c r="G21" s="20" t="s">
        <v>26</v>
      </c>
      <c r="H21" s="21">
        <v>5069</v>
      </c>
      <c r="I21" s="21">
        <v>8448</v>
      </c>
      <c r="J21" s="56">
        <f>ROUND(H21*8%,2)</f>
        <v>405.52</v>
      </c>
      <c r="K21" s="56">
        <f>ROUND(I21*2%,2)</f>
        <v>168.96</v>
      </c>
      <c r="L21" s="56">
        <f>ROUND(H21*0.5%,2)</f>
        <v>25.35</v>
      </c>
      <c r="M21" s="57">
        <v>0.25</v>
      </c>
      <c r="N21" s="56">
        <f>ROUNDDOWN((J21+K21+L21)*M21,2)</f>
        <v>149.95</v>
      </c>
      <c r="O21" s="58">
        <v>45901</v>
      </c>
      <c r="P21" s="58">
        <v>45992</v>
      </c>
      <c r="Q21" s="21">
        <f>DATEDIF(O21,P21,"M")+1</f>
        <v>4</v>
      </c>
    </row>
    <row r="22" s="1" customFormat="1" ht="25" customHeight="1" spans="1:17">
      <c r="A22" s="15">
        <v>17</v>
      </c>
      <c r="B22" s="16"/>
      <c r="C22" s="21" t="s">
        <v>73</v>
      </c>
      <c r="D22" s="24" t="s">
        <v>40</v>
      </c>
      <c r="E22" s="19" t="s">
        <v>74</v>
      </c>
      <c r="F22" s="19" t="s">
        <v>75</v>
      </c>
      <c r="G22" s="20" t="s">
        <v>26</v>
      </c>
      <c r="H22" s="21">
        <v>5069</v>
      </c>
      <c r="I22" s="21">
        <v>8448</v>
      </c>
      <c r="J22" s="56">
        <f>ROUND(H22*8%,2)</f>
        <v>405.52</v>
      </c>
      <c r="K22" s="56">
        <f>ROUND(I22*2%,2)</f>
        <v>168.96</v>
      </c>
      <c r="L22" s="56">
        <f>ROUND(H22*0.5%,2)</f>
        <v>25.35</v>
      </c>
      <c r="M22" s="57">
        <v>0.25</v>
      </c>
      <c r="N22" s="56">
        <f>ROUNDDOWN((J22+K22+L22)*M22,2)</f>
        <v>149.95</v>
      </c>
      <c r="O22" s="58">
        <v>45901</v>
      </c>
      <c r="P22" s="58">
        <v>45992</v>
      </c>
      <c r="Q22" s="21">
        <f>DATEDIF(O22,P22,"M")+1</f>
        <v>4</v>
      </c>
    </row>
    <row r="23" s="1" customFormat="1" ht="25" customHeight="1" spans="1:17">
      <c r="A23" s="15">
        <v>18</v>
      </c>
      <c r="B23" s="16"/>
      <c r="C23" s="21" t="s">
        <v>76</v>
      </c>
      <c r="D23" s="24" t="s">
        <v>40</v>
      </c>
      <c r="E23" s="19" t="s">
        <v>77</v>
      </c>
      <c r="F23" s="19" t="s">
        <v>78</v>
      </c>
      <c r="G23" s="20" t="s">
        <v>26</v>
      </c>
      <c r="H23" s="21">
        <v>5069</v>
      </c>
      <c r="I23" s="21">
        <v>8448</v>
      </c>
      <c r="J23" s="56">
        <f>ROUND(H23*8%,2)</f>
        <v>405.52</v>
      </c>
      <c r="K23" s="56">
        <f>ROUND(I23*2%,2)</f>
        <v>168.96</v>
      </c>
      <c r="L23" s="56">
        <f>ROUND(H23*0.5%,2)</f>
        <v>25.35</v>
      </c>
      <c r="M23" s="57">
        <v>0.25</v>
      </c>
      <c r="N23" s="56">
        <f>ROUNDDOWN((J23+K23+L23)*M23,2)</f>
        <v>149.95</v>
      </c>
      <c r="O23" s="58">
        <v>45962</v>
      </c>
      <c r="P23" s="58">
        <v>45992</v>
      </c>
      <c r="Q23" s="21">
        <f>DATEDIF(O23,P23,"M")+1</f>
        <v>2</v>
      </c>
    </row>
    <row r="24" s="1" customFormat="1" ht="25" customHeight="1" spans="1:17">
      <c r="A24" s="15">
        <v>19</v>
      </c>
      <c r="B24" s="16"/>
      <c r="C24" s="21" t="s">
        <v>79</v>
      </c>
      <c r="D24" s="24" t="s">
        <v>40</v>
      </c>
      <c r="E24" s="19" t="s">
        <v>80</v>
      </c>
      <c r="F24" s="19" t="s">
        <v>81</v>
      </c>
      <c r="G24" s="20" t="s">
        <v>26</v>
      </c>
      <c r="H24" s="21">
        <v>5069</v>
      </c>
      <c r="I24" s="21">
        <v>8448</v>
      </c>
      <c r="J24" s="56">
        <f>ROUND(H24*8%,2)</f>
        <v>405.52</v>
      </c>
      <c r="K24" s="56">
        <f>ROUND(I24*2%,2)</f>
        <v>168.96</v>
      </c>
      <c r="L24" s="56">
        <f>ROUND(H24*0.5%,2)</f>
        <v>25.35</v>
      </c>
      <c r="M24" s="57">
        <v>0.25</v>
      </c>
      <c r="N24" s="56">
        <f>ROUNDDOWN((J24+K24+L24)*M24,2)</f>
        <v>149.95</v>
      </c>
      <c r="O24" s="58">
        <v>45962</v>
      </c>
      <c r="P24" s="58">
        <v>45992</v>
      </c>
      <c r="Q24" s="21">
        <f>DATEDIF(O24,P24,"M")+1</f>
        <v>2</v>
      </c>
    </row>
    <row r="25" s="1" customFormat="1" ht="25" customHeight="1" spans="1:17">
      <c r="A25" s="15">
        <v>20</v>
      </c>
      <c r="B25" s="16"/>
      <c r="C25" s="21" t="s">
        <v>82</v>
      </c>
      <c r="D25" s="24" t="s">
        <v>23</v>
      </c>
      <c r="E25" s="19" t="s">
        <v>83</v>
      </c>
      <c r="F25" s="19" t="s">
        <v>84</v>
      </c>
      <c r="G25" s="20" t="s">
        <v>26</v>
      </c>
      <c r="H25" s="21">
        <v>5069</v>
      </c>
      <c r="I25" s="21">
        <v>8448</v>
      </c>
      <c r="J25" s="56">
        <f>ROUND(H25*8%,2)</f>
        <v>405.52</v>
      </c>
      <c r="K25" s="56">
        <f>ROUND(I25*2%,2)</f>
        <v>168.96</v>
      </c>
      <c r="L25" s="56">
        <f>ROUND(H25*0.5%,2)</f>
        <v>25.35</v>
      </c>
      <c r="M25" s="57">
        <v>0.25</v>
      </c>
      <c r="N25" s="56">
        <f>ROUNDDOWN((J25+K25+L25)*M25,2)</f>
        <v>149.95</v>
      </c>
      <c r="O25" s="58">
        <v>45962</v>
      </c>
      <c r="P25" s="58">
        <v>45992</v>
      </c>
      <c r="Q25" s="21">
        <f>DATEDIF(O25,P25,"M")+1</f>
        <v>2</v>
      </c>
    </row>
    <row r="26" s="1" customFormat="1" ht="25" customHeight="1" spans="1:17">
      <c r="A26" s="15">
        <v>21</v>
      </c>
      <c r="B26" s="16"/>
      <c r="C26" s="25" t="s">
        <v>85</v>
      </c>
      <c r="D26" s="24" t="s">
        <v>40</v>
      </c>
      <c r="E26" s="19" t="s">
        <v>86</v>
      </c>
      <c r="F26" s="19" t="s">
        <v>87</v>
      </c>
      <c r="G26" s="20" t="s">
        <v>26</v>
      </c>
      <c r="H26" s="26">
        <v>5069</v>
      </c>
      <c r="I26" s="26">
        <v>8448</v>
      </c>
      <c r="J26" s="56">
        <v>405.52</v>
      </c>
      <c r="K26" s="56">
        <v>168.96</v>
      </c>
      <c r="L26" s="56">
        <v>25.35</v>
      </c>
      <c r="M26" s="57">
        <v>0.25</v>
      </c>
      <c r="N26" s="56">
        <v>149.95</v>
      </c>
      <c r="O26" s="58">
        <v>45992</v>
      </c>
      <c r="P26" s="58">
        <v>45992</v>
      </c>
      <c r="Q26" s="26">
        <v>1</v>
      </c>
    </row>
    <row r="27" s="1" customFormat="1" ht="25" customHeight="1" spans="1:17">
      <c r="A27" s="15">
        <v>22</v>
      </c>
      <c r="B27" s="16"/>
      <c r="C27" s="25" t="s">
        <v>88</v>
      </c>
      <c r="D27" s="24" t="s">
        <v>23</v>
      </c>
      <c r="E27" s="19" t="s">
        <v>89</v>
      </c>
      <c r="F27" s="19" t="s">
        <v>90</v>
      </c>
      <c r="G27" s="20" t="s">
        <v>26</v>
      </c>
      <c r="H27" s="26">
        <v>5069</v>
      </c>
      <c r="I27" s="26">
        <v>8448</v>
      </c>
      <c r="J27" s="56">
        <v>405.52</v>
      </c>
      <c r="K27" s="56">
        <v>168.96</v>
      </c>
      <c r="L27" s="56">
        <v>25.35</v>
      </c>
      <c r="M27" s="57">
        <v>0.25</v>
      </c>
      <c r="N27" s="56">
        <v>149.95</v>
      </c>
      <c r="O27" s="58">
        <v>45992</v>
      </c>
      <c r="P27" s="58">
        <v>45992</v>
      </c>
      <c r="Q27" s="26">
        <v>1</v>
      </c>
    </row>
    <row r="28" s="1" customFormat="1" ht="25" customHeight="1" spans="1:17">
      <c r="A28" s="15">
        <v>23</v>
      </c>
      <c r="B28" s="27" t="s">
        <v>91</v>
      </c>
      <c r="C28" s="28" t="s">
        <v>92</v>
      </c>
      <c r="D28" s="24" t="s">
        <v>40</v>
      </c>
      <c r="E28" s="19" t="s">
        <v>93</v>
      </c>
      <c r="F28" s="19" t="s">
        <v>94</v>
      </c>
      <c r="G28" s="20" t="s">
        <v>26</v>
      </c>
      <c r="H28" s="29">
        <v>5069</v>
      </c>
      <c r="I28" s="29">
        <v>8448</v>
      </c>
      <c r="J28" s="59">
        <v>405.52</v>
      </c>
      <c r="K28" s="59">
        <v>168.96</v>
      </c>
      <c r="L28" s="59">
        <v>25.35</v>
      </c>
      <c r="M28" s="57">
        <v>0.25</v>
      </c>
      <c r="N28" s="56">
        <v>149.95</v>
      </c>
      <c r="O28" s="60">
        <v>45901</v>
      </c>
      <c r="P28" s="61">
        <v>45992</v>
      </c>
      <c r="Q28" s="26">
        <v>4</v>
      </c>
    </row>
    <row r="29" s="1" customFormat="1" ht="25" customHeight="1" spans="1:17">
      <c r="A29" s="15">
        <v>24</v>
      </c>
      <c r="B29" s="16"/>
      <c r="C29" s="28" t="s">
        <v>95</v>
      </c>
      <c r="D29" s="24" t="s">
        <v>40</v>
      </c>
      <c r="E29" s="19" t="s">
        <v>96</v>
      </c>
      <c r="F29" s="19" t="s">
        <v>97</v>
      </c>
      <c r="G29" s="20" t="s">
        <v>26</v>
      </c>
      <c r="H29" s="29">
        <v>5069</v>
      </c>
      <c r="I29" s="29">
        <v>8448</v>
      </c>
      <c r="J29" s="59">
        <v>405.52</v>
      </c>
      <c r="K29" s="59">
        <v>168.96</v>
      </c>
      <c r="L29" s="59">
        <v>25.35</v>
      </c>
      <c r="M29" s="57">
        <v>0.25</v>
      </c>
      <c r="N29" s="56">
        <v>149.95</v>
      </c>
      <c r="O29" s="60">
        <v>45901</v>
      </c>
      <c r="P29" s="61">
        <v>45992</v>
      </c>
      <c r="Q29" s="26">
        <v>4</v>
      </c>
    </row>
    <row r="30" s="1" customFormat="1" ht="25" customHeight="1" spans="1:17">
      <c r="A30" s="15">
        <v>25</v>
      </c>
      <c r="B30" s="16"/>
      <c r="C30" s="28" t="s">
        <v>98</v>
      </c>
      <c r="D30" s="24" t="s">
        <v>40</v>
      </c>
      <c r="E30" s="19" t="s">
        <v>99</v>
      </c>
      <c r="F30" s="19" t="s">
        <v>100</v>
      </c>
      <c r="G30" s="20" t="s">
        <v>26</v>
      </c>
      <c r="H30" s="29">
        <v>5069</v>
      </c>
      <c r="I30" s="29">
        <v>8448</v>
      </c>
      <c r="J30" s="59">
        <v>405.52</v>
      </c>
      <c r="K30" s="59">
        <v>168.96</v>
      </c>
      <c r="L30" s="59">
        <v>25.35</v>
      </c>
      <c r="M30" s="57">
        <v>0.25</v>
      </c>
      <c r="N30" s="56">
        <v>149.95</v>
      </c>
      <c r="O30" s="60">
        <v>45901</v>
      </c>
      <c r="P30" s="61">
        <v>45992</v>
      </c>
      <c r="Q30" s="26">
        <v>4</v>
      </c>
    </row>
    <row r="31" s="1" customFormat="1" ht="25" customHeight="1" spans="1:17">
      <c r="A31" s="15">
        <v>26</v>
      </c>
      <c r="B31" s="16"/>
      <c r="C31" s="25" t="s">
        <v>101</v>
      </c>
      <c r="D31" s="30" t="s">
        <v>23</v>
      </c>
      <c r="E31" s="19" t="s">
        <v>102</v>
      </c>
      <c r="F31" s="19" t="s">
        <v>103</v>
      </c>
      <c r="G31" s="20" t="s">
        <v>26</v>
      </c>
      <c r="H31" s="26">
        <v>5069</v>
      </c>
      <c r="I31" s="26">
        <v>8448</v>
      </c>
      <c r="J31" s="59">
        <v>405.52</v>
      </c>
      <c r="K31" s="59">
        <v>168.96</v>
      </c>
      <c r="L31" s="59">
        <v>25.35</v>
      </c>
      <c r="M31" s="57">
        <v>0.25</v>
      </c>
      <c r="N31" s="56">
        <v>149.95</v>
      </c>
      <c r="O31" s="60">
        <v>45962</v>
      </c>
      <c r="P31" s="61">
        <v>45992</v>
      </c>
      <c r="Q31" s="26">
        <v>2</v>
      </c>
    </row>
    <row r="32" s="1" customFormat="1" ht="25" customHeight="1" spans="1:17">
      <c r="A32" s="15">
        <v>27</v>
      </c>
      <c r="B32" s="16"/>
      <c r="C32" s="25" t="s">
        <v>104</v>
      </c>
      <c r="D32" s="30" t="s">
        <v>23</v>
      </c>
      <c r="E32" s="19" t="s">
        <v>105</v>
      </c>
      <c r="F32" s="19" t="s">
        <v>106</v>
      </c>
      <c r="G32" s="20" t="s">
        <v>26</v>
      </c>
      <c r="H32" s="26">
        <v>5069</v>
      </c>
      <c r="I32" s="26">
        <v>8448</v>
      </c>
      <c r="J32" s="59">
        <v>405.52</v>
      </c>
      <c r="K32" s="59">
        <v>168.96</v>
      </c>
      <c r="L32" s="59">
        <v>25.35</v>
      </c>
      <c r="M32" s="57">
        <v>0.25</v>
      </c>
      <c r="N32" s="56">
        <v>149.95</v>
      </c>
      <c r="O32" s="60">
        <v>45962</v>
      </c>
      <c r="P32" s="61">
        <v>45992</v>
      </c>
      <c r="Q32" s="26">
        <v>2</v>
      </c>
    </row>
    <row r="33" s="1" customFormat="1" ht="25" customHeight="1" spans="1:17">
      <c r="A33" s="15">
        <v>28</v>
      </c>
      <c r="B33" s="16"/>
      <c r="C33" s="26" t="s">
        <v>107</v>
      </c>
      <c r="D33" s="30" t="s">
        <v>23</v>
      </c>
      <c r="E33" s="19" t="s">
        <v>108</v>
      </c>
      <c r="F33" s="19" t="s">
        <v>109</v>
      </c>
      <c r="G33" s="20" t="s">
        <v>26</v>
      </c>
      <c r="H33" s="26">
        <v>5069</v>
      </c>
      <c r="I33" s="26">
        <v>8448</v>
      </c>
      <c r="J33" s="56">
        <v>405.52</v>
      </c>
      <c r="K33" s="56">
        <v>168.96</v>
      </c>
      <c r="L33" s="56">
        <v>25.35</v>
      </c>
      <c r="M33" s="57">
        <v>0.25</v>
      </c>
      <c r="N33" s="56">
        <v>149.95</v>
      </c>
      <c r="O33" s="61">
        <v>45962</v>
      </c>
      <c r="P33" s="61">
        <v>45992</v>
      </c>
      <c r="Q33" s="26">
        <v>2</v>
      </c>
    </row>
    <row r="34" s="1" customFormat="1" ht="31" customHeight="1" spans="1:17">
      <c r="A34" s="15">
        <v>29</v>
      </c>
      <c r="B34" s="16"/>
      <c r="C34" s="31" t="s">
        <v>110</v>
      </c>
      <c r="D34" s="24" t="s">
        <v>23</v>
      </c>
      <c r="E34" s="19" t="s">
        <v>111</v>
      </c>
      <c r="F34" s="19" t="s">
        <v>103</v>
      </c>
      <c r="G34" s="20" t="s">
        <v>26</v>
      </c>
      <c r="H34" s="29">
        <v>5069</v>
      </c>
      <c r="I34" s="29">
        <v>8448</v>
      </c>
      <c r="J34" s="56">
        <v>405.52</v>
      </c>
      <c r="K34" s="56">
        <v>168.96</v>
      </c>
      <c r="L34" s="56">
        <v>25.35</v>
      </c>
      <c r="M34" s="57">
        <v>0.25</v>
      </c>
      <c r="N34" s="56">
        <v>149.95</v>
      </c>
      <c r="O34" s="61">
        <v>45901</v>
      </c>
      <c r="P34" s="61">
        <v>45992</v>
      </c>
      <c r="Q34" s="26">
        <v>4</v>
      </c>
    </row>
    <row r="35" s="1" customFormat="1" ht="25" customHeight="1" spans="1:17">
      <c r="A35" s="15">
        <v>30</v>
      </c>
      <c r="B35" s="16"/>
      <c r="C35" s="32" t="s">
        <v>112</v>
      </c>
      <c r="D35" s="24" t="s">
        <v>23</v>
      </c>
      <c r="E35" s="19" t="s">
        <v>113</v>
      </c>
      <c r="F35" s="19" t="s">
        <v>114</v>
      </c>
      <c r="G35" s="20" t="s">
        <v>26</v>
      </c>
      <c r="H35" s="29">
        <v>5069</v>
      </c>
      <c r="I35" s="29">
        <v>8448</v>
      </c>
      <c r="J35" s="56">
        <v>405.52</v>
      </c>
      <c r="K35" s="56">
        <v>168.96</v>
      </c>
      <c r="L35" s="56">
        <v>25.35</v>
      </c>
      <c r="M35" s="57">
        <v>0.25</v>
      </c>
      <c r="N35" s="56">
        <v>149.95</v>
      </c>
      <c r="O35" s="61">
        <v>45901</v>
      </c>
      <c r="P35" s="61">
        <v>45992</v>
      </c>
      <c r="Q35" s="26">
        <v>4</v>
      </c>
    </row>
    <row r="36" s="1" customFormat="1" ht="25" customHeight="1" spans="1:17">
      <c r="A36" s="15">
        <v>31</v>
      </c>
      <c r="B36" s="16"/>
      <c r="C36" s="33" t="s">
        <v>115</v>
      </c>
      <c r="D36" s="24" t="s">
        <v>23</v>
      </c>
      <c r="E36" s="19" t="s">
        <v>116</v>
      </c>
      <c r="F36" s="19" t="s">
        <v>117</v>
      </c>
      <c r="G36" s="20" t="s">
        <v>26</v>
      </c>
      <c r="H36" s="29">
        <v>5069</v>
      </c>
      <c r="I36" s="29">
        <v>8448</v>
      </c>
      <c r="J36" s="59">
        <v>405.52</v>
      </c>
      <c r="K36" s="59">
        <v>168.96</v>
      </c>
      <c r="L36" s="59">
        <v>25.35</v>
      </c>
      <c r="M36" s="57">
        <v>0.25</v>
      </c>
      <c r="N36" s="56">
        <v>149.95</v>
      </c>
      <c r="O36" s="60">
        <v>45901</v>
      </c>
      <c r="P36" s="61">
        <v>45992</v>
      </c>
      <c r="Q36" s="26">
        <v>4</v>
      </c>
    </row>
    <row r="37" s="1" customFormat="1" ht="29" customHeight="1" spans="1:17">
      <c r="A37" s="15">
        <v>32</v>
      </c>
      <c r="B37" s="21" t="s">
        <v>118</v>
      </c>
      <c r="C37" s="28" t="s">
        <v>119</v>
      </c>
      <c r="D37" s="24" t="s">
        <v>23</v>
      </c>
      <c r="E37" s="19" t="s">
        <v>120</v>
      </c>
      <c r="F37" s="19" t="s">
        <v>121</v>
      </c>
      <c r="G37" s="20" t="s">
        <v>26</v>
      </c>
      <c r="H37" s="29">
        <v>5069</v>
      </c>
      <c r="I37" s="29">
        <v>8448</v>
      </c>
      <c r="J37" s="59">
        <f>ROUND(H37*8%,2)</f>
        <v>405.52</v>
      </c>
      <c r="K37" s="59">
        <f>ROUND(I37*2%,2)</f>
        <v>168.96</v>
      </c>
      <c r="L37" s="59">
        <f>ROUND(H37*0.5%,2)</f>
        <v>25.35</v>
      </c>
      <c r="M37" s="57">
        <v>0.25</v>
      </c>
      <c r="N37" s="56">
        <v>149.95</v>
      </c>
      <c r="O37" s="58">
        <v>45901</v>
      </c>
      <c r="P37" s="61">
        <v>45992</v>
      </c>
      <c r="Q37" s="21">
        <f t="shared" ref="Q37:Q44" si="5">DATEDIF(O37,P37,"M")+1</f>
        <v>4</v>
      </c>
    </row>
    <row r="38" s="1" customFormat="1" ht="29" customHeight="1" spans="1:17">
      <c r="A38" s="15">
        <v>33</v>
      </c>
      <c r="B38" s="21"/>
      <c r="C38" s="28" t="s">
        <v>122</v>
      </c>
      <c r="D38" s="24" t="s">
        <v>23</v>
      </c>
      <c r="E38" s="19" t="s">
        <v>123</v>
      </c>
      <c r="F38" s="19" t="s">
        <v>124</v>
      </c>
      <c r="G38" s="20" t="s">
        <v>26</v>
      </c>
      <c r="H38" s="29">
        <v>5069</v>
      </c>
      <c r="I38" s="29">
        <v>8448</v>
      </c>
      <c r="J38" s="59">
        <f>ROUND(H38*8%,2)</f>
        <v>405.52</v>
      </c>
      <c r="K38" s="59">
        <f>ROUND(I38*2%,2)</f>
        <v>168.96</v>
      </c>
      <c r="L38" s="59">
        <f>ROUND(H38*0.5%,2)</f>
        <v>25.35</v>
      </c>
      <c r="M38" s="57">
        <v>0.25</v>
      </c>
      <c r="N38" s="56">
        <v>149.95</v>
      </c>
      <c r="O38" s="58">
        <v>45901</v>
      </c>
      <c r="P38" s="61">
        <v>45992</v>
      </c>
      <c r="Q38" s="21">
        <f>DATEDIF(O38,P38,"M")+1</f>
        <v>4</v>
      </c>
    </row>
    <row r="39" s="1" customFormat="1" ht="25" customHeight="1" spans="1:17">
      <c r="A39" s="15">
        <v>34</v>
      </c>
      <c r="B39" s="21" t="s">
        <v>125</v>
      </c>
      <c r="C39" s="21" t="s">
        <v>126</v>
      </c>
      <c r="D39" s="24" t="s">
        <v>40</v>
      </c>
      <c r="E39" s="19" t="s">
        <v>127</v>
      </c>
      <c r="F39" s="19" t="s">
        <v>128</v>
      </c>
      <c r="G39" s="20" t="s">
        <v>26</v>
      </c>
      <c r="H39" s="29">
        <v>5069</v>
      </c>
      <c r="I39" s="29">
        <v>8448</v>
      </c>
      <c r="J39" s="56">
        <v>405.52</v>
      </c>
      <c r="K39" s="56">
        <v>168.96</v>
      </c>
      <c r="L39" s="56">
        <v>25.35</v>
      </c>
      <c r="M39" s="57">
        <v>0.25</v>
      </c>
      <c r="N39" s="56">
        <v>149.95</v>
      </c>
      <c r="O39" s="58">
        <v>45901</v>
      </c>
      <c r="P39" s="61">
        <v>45992</v>
      </c>
      <c r="Q39" s="21">
        <f>DATEDIF(O39,P39,"M")+1</f>
        <v>4</v>
      </c>
    </row>
    <row r="40" s="1" customFormat="1" ht="25" customHeight="1" spans="1:17">
      <c r="A40" s="15">
        <v>35</v>
      </c>
      <c r="B40" s="21"/>
      <c r="C40" s="21" t="s">
        <v>129</v>
      </c>
      <c r="D40" s="24" t="s">
        <v>23</v>
      </c>
      <c r="E40" s="19" t="s">
        <v>130</v>
      </c>
      <c r="F40" s="19" t="s">
        <v>131</v>
      </c>
      <c r="G40" s="20" t="s">
        <v>26</v>
      </c>
      <c r="H40" s="29">
        <v>5069</v>
      </c>
      <c r="I40" s="29">
        <v>8448</v>
      </c>
      <c r="J40" s="56">
        <v>405.52</v>
      </c>
      <c r="K40" s="56">
        <v>168.96</v>
      </c>
      <c r="L40" s="56">
        <v>25.35</v>
      </c>
      <c r="M40" s="57">
        <v>0.25</v>
      </c>
      <c r="N40" s="56">
        <v>149.95</v>
      </c>
      <c r="O40" s="58">
        <v>45901</v>
      </c>
      <c r="P40" s="61">
        <v>45992</v>
      </c>
      <c r="Q40" s="21">
        <f>DATEDIF(O40,P40,"M")+1</f>
        <v>4</v>
      </c>
    </row>
    <row r="41" s="1" customFormat="1" ht="25" customHeight="1" spans="1:17">
      <c r="A41" s="15">
        <v>36</v>
      </c>
      <c r="B41" s="21"/>
      <c r="C41" s="21" t="s">
        <v>132</v>
      </c>
      <c r="D41" s="24" t="s">
        <v>23</v>
      </c>
      <c r="E41" s="19" t="s">
        <v>133</v>
      </c>
      <c r="F41" s="19" t="s">
        <v>134</v>
      </c>
      <c r="G41" s="20" t="s">
        <v>26</v>
      </c>
      <c r="H41" s="29">
        <v>5069</v>
      </c>
      <c r="I41" s="29">
        <v>8448</v>
      </c>
      <c r="J41" s="56">
        <v>405.52</v>
      </c>
      <c r="K41" s="56">
        <v>168.96</v>
      </c>
      <c r="L41" s="56">
        <v>25.35</v>
      </c>
      <c r="M41" s="57">
        <v>0.25</v>
      </c>
      <c r="N41" s="56">
        <v>149.95</v>
      </c>
      <c r="O41" s="58">
        <v>45901</v>
      </c>
      <c r="P41" s="61">
        <v>45992</v>
      </c>
      <c r="Q41" s="21">
        <f>DATEDIF(O41,P41,"M")+1</f>
        <v>4</v>
      </c>
    </row>
    <row r="42" s="1" customFormat="1" ht="25" customHeight="1" spans="1:17">
      <c r="A42" s="15">
        <v>37</v>
      </c>
      <c r="B42" s="27" t="s">
        <v>135</v>
      </c>
      <c r="C42" s="28" t="s">
        <v>136</v>
      </c>
      <c r="D42" s="24" t="s">
        <v>23</v>
      </c>
      <c r="E42" s="19" t="s">
        <v>137</v>
      </c>
      <c r="F42" s="19" t="s">
        <v>138</v>
      </c>
      <c r="G42" s="20" t="s">
        <v>26</v>
      </c>
      <c r="H42" s="29">
        <v>5069</v>
      </c>
      <c r="I42" s="29">
        <v>8448</v>
      </c>
      <c r="J42" s="56">
        <v>405.52</v>
      </c>
      <c r="K42" s="56">
        <v>168.96</v>
      </c>
      <c r="L42" s="56">
        <v>25.35</v>
      </c>
      <c r="M42" s="57">
        <v>0.25</v>
      </c>
      <c r="N42" s="56">
        <v>149.95</v>
      </c>
      <c r="O42" s="58">
        <v>45901</v>
      </c>
      <c r="P42" s="61">
        <v>45992</v>
      </c>
      <c r="Q42" s="21">
        <f>DATEDIF(O42,P42,"M")+1</f>
        <v>4</v>
      </c>
    </row>
    <row r="43" s="1" customFormat="1" ht="25" customHeight="1" spans="1:17">
      <c r="A43" s="15">
        <v>38</v>
      </c>
      <c r="B43" s="16"/>
      <c r="C43" s="28" t="s">
        <v>139</v>
      </c>
      <c r="D43" s="24" t="s">
        <v>40</v>
      </c>
      <c r="E43" s="19" t="s">
        <v>140</v>
      </c>
      <c r="F43" s="19" t="s">
        <v>141</v>
      </c>
      <c r="G43" s="20" t="s">
        <v>26</v>
      </c>
      <c r="H43" s="29">
        <v>5069</v>
      </c>
      <c r="I43" s="29">
        <v>8448</v>
      </c>
      <c r="J43" s="56">
        <v>405.52</v>
      </c>
      <c r="K43" s="56">
        <v>168.96</v>
      </c>
      <c r="L43" s="56">
        <v>25.35</v>
      </c>
      <c r="M43" s="57">
        <v>0.25</v>
      </c>
      <c r="N43" s="56">
        <v>149.95</v>
      </c>
      <c r="O43" s="58">
        <v>45901</v>
      </c>
      <c r="P43" s="61">
        <v>45992</v>
      </c>
      <c r="Q43" s="21">
        <f>DATEDIF(O43,P43,"M")+1</f>
        <v>4</v>
      </c>
    </row>
    <row r="44" s="1" customFormat="1" ht="25" customHeight="1" spans="1:17">
      <c r="A44" s="15">
        <v>39</v>
      </c>
      <c r="B44" s="34"/>
      <c r="C44" s="20" t="s">
        <v>142</v>
      </c>
      <c r="D44" s="24" t="s">
        <v>40</v>
      </c>
      <c r="E44" s="19" t="s">
        <v>143</v>
      </c>
      <c r="F44" s="19" t="s">
        <v>144</v>
      </c>
      <c r="G44" s="20" t="s">
        <v>26</v>
      </c>
      <c r="H44" s="29">
        <v>5069</v>
      </c>
      <c r="I44" s="29">
        <v>8448</v>
      </c>
      <c r="J44" s="56">
        <v>405.52</v>
      </c>
      <c r="K44" s="56">
        <v>168.96</v>
      </c>
      <c r="L44" s="56">
        <v>25.35</v>
      </c>
      <c r="M44" s="57">
        <v>0.25</v>
      </c>
      <c r="N44" s="56">
        <v>149.95</v>
      </c>
      <c r="O44" s="61">
        <v>45962</v>
      </c>
      <c r="P44" s="61">
        <v>45992</v>
      </c>
      <c r="Q44" s="21">
        <f>DATEDIF(O44,P44,"M")+1</f>
        <v>2</v>
      </c>
    </row>
    <row r="45" s="1" customFormat="1" ht="25" customHeight="1" spans="1:17">
      <c r="A45" s="15">
        <v>40</v>
      </c>
      <c r="B45" s="35" t="s">
        <v>145</v>
      </c>
      <c r="C45" s="36" t="s">
        <v>146</v>
      </c>
      <c r="D45" s="37" t="s">
        <v>23</v>
      </c>
      <c r="E45" s="19" t="s">
        <v>147</v>
      </c>
      <c r="F45" s="19" t="s">
        <v>148</v>
      </c>
      <c r="G45" s="20" t="s">
        <v>26</v>
      </c>
      <c r="H45" s="32">
        <v>5069</v>
      </c>
      <c r="I45" s="62">
        <v>8448</v>
      </c>
      <c r="J45" s="32">
        <f t="shared" ref="J45:J63" si="6">H45*0.08</f>
        <v>405.52</v>
      </c>
      <c r="K45" s="32">
        <f t="shared" ref="K45:K63" si="7">I45*0.02</f>
        <v>168.96</v>
      </c>
      <c r="L45" s="62">
        <f t="shared" ref="L45:L63" si="8">H45*0.5%</f>
        <v>25.345</v>
      </c>
      <c r="M45" s="57">
        <v>0.25</v>
      </c>
      <c r="N45" s="26">
        <v>149.95</v>
      </c>
      <c r="O45" s="32" t="s">
        <v>149</v>
      </c>
      <c r="P45" s="32" t="s">
        <v>150</v>
      </c>
      <c r="Q45" s="32">
        <v>3</v>
      </c>
    </row>
    <row r="46" s="1" customFormat="1" ht="25" customHeight="1" spans="1:17">
      <c r="A46" s="15">
        <v>41</v>
      </c>
      <c r="B46" s="38"/>
      <c r="C46" s="36" t="s">
        <v>151</v>
      </c>
      <c r="D46" s="37" t="s">
        <v>23</v>
      </c>
      <c r="E46" s="19" t="s">
        <v>152</v>
      </c>
      <c r="F46" s="19" t="s">
        <v>153</v>
      </c>
      <c r="G46" s="20" t="s">
        <v>26</v>
      </c>
      <c r="H46" s="32">
        <v>5069</v>
      </c>
      <c r="I46" s="62">
        <v>8448</v>
      </c>
      <c r="J46" s="32">
        <f>H46*0.08</f>
        <v>405.52</v>
      </c>
      <c r="K46" s="32">
        <f>I46*0.02</f>
        <v>168.96</v>
      </c>
      <c r="L46" s="62">
        <f>H46*0.5%</f>
        <v>25.345</v>
      </c>
      <c r="M46" s="57">
        <v>0.25</v>
      </c>
      <c r="N46" s="26">
        <v>149.95</v>
      </c>
      <c r="O46" s="32" t="s">
        <v>149</v>
      </c>
      <c r="P46" s="32" t="s">
        <v>150</v>
      </c>
      <c r="Q46" s="32">
        <v>3</v>
      </c>
    </row>
    <row r="47" s="1" customFormat="1" ht="25" customHeight="1" spans="1:17">
      <c r="A47" s="15">
        <v>42</v>
      </c>
      <c r="B47" s="38"/>
      <c r="C47" s="36" t="s">
        <v>154</v>
      </c>
      <c r="D47" s="37" t="s">
        <v>23</v>
      </c>
      <c r="E47" s="19" t="s">
        <v>155</v>
      </c>
      <c r="F47" s="19" t="s">
        <v>156</v>
      </c>
      <c r="G47" s="20" t="s">
        <v>26</v>
      </c>
      <c r="H47" s="32">
        <v>5069</v>
      </c>
      <c r="I47" s="62">
        <v>8448</v>
      </c>
      <c r="J47" s="32">
        <f>H47*0.08</f>
        <v>405.52</v>
      </c>
      <c r="K47" s="32">
        <f>I47*0.02</f>
        <v>168.96</v>
      </c>
      <c r="L47" s="62">
        <f>H47*0.5%</f>
        <v>25.345</v>
      </c>
      <c r="M47" s="57">
        <v>0.25</v>
      </c>
      <c r="N47" s="26">
        <v>149.95</v>
      </c>
      <c r="O47" s="32" t="s">
        <v>149</v>
      </c>
      <c r="P47" s="32" t="s">
        <v>150</v>
      </c>
      <c r="Q47" s="32">
        <v>3</v>
      </c>
    </row>
    <row r="48" s="1" customFormat="1" ht="25" customHeight="1" spans="1:17">
      <c r="A48" s="15">
        <v>43</v>
      </c>
      <c r="B48" s="38"/>
      <c r="C48" s="36" t="s">
        <v>157</v>
      </c>
      <c r="D48" s="37" t="s">
        <v>23</v>
      </c>
      <c r="E48" s="19" t="s">
        <v>158</v>
      </c>
      <c r="F48" s="19" t="s">
        <v>159</v>
      </c>
      <c r="G48" s="20" t="s">
        <v>26</v>
      </c>
      <c r="H48" s="32">
        <v>5069</v>
      </c>
      <c r="I48" s="62">
        <v>8448</v>
      </c>
      <c r="J48" s="32">
        <f>H48*0.08</f>
        <v>405.52</v>
      </c>
      <c r="K48" s="32">
        <f>I48*0.02</f>
        <v>168.96</v>
      </c>
      <c r="L48" s="62">
        <f>H48*0.5%</f>
        <v>25.345</v>
      </c>
      <c r="M48" s="57">
        <v>0.25</v>
      </c>
      <c r="N48" s="26">
        <v>149.95</v>
      </c>
      <c r="O48" s="32" t="s">
        <v>149</v>
      </c>
      <c r="P48" s="32" t="s">
        <v>150</v>
      </c>
      <c r="Q48" s="32">
        <v>3</v>
      </c>
    </row>
    <row r="49" s="1" customFormat="1" ht="25" customHeight="1" spans="1:17">
      <c r="A49" s="15">
        <v>44</v>
      </c>
      <c r="B49" s="38"/>
      <c r="C49" s="39" t="s">
        <v>160</v>
      </c>
      <c r="D49" s="40" t="s">
        <v>23</v>
      </c>
      <c r="E49" s="19" t="s">
        <v>161</v>
      </c>
      <c r="F49" s="19" t="s">
        <v>162</v>
      </c>
      <c r="G49" s="20" t="s">
        <v>26</v>
      </c>
      <c r="H49" s="32">
        <v>5069</v>
      </c>
      <c r="I49" s="62">
        <v>8448</v>
      </c>
      <c r="J49" s="32">
        <f>H49*0.08</f>
        <v>405.52</v>
      </c>
      <c r="K49" s="32">
        <f>I49*0.02</f>
        <v>168.96</v>
      </c>
      <c r="L49" s="62">
        <f>H49*0.5%</f>
        <v>25.345</v>
      </c>
      <c r="M49" s="57">
        <v>0.25</v>
      </c>
      <c r="N49" s="26">
        <v>149.95</v>
      </c>
      <c r="O49" s="32" t="s">
        <v>149</v>
      </c>
      <c r="P49" s="32" t="s">
        <v>150</v>
      </c>
      <c r="Q49" s="32">
        <v>3</v>
      </c>
    </row>
    <row r="50" s="1" customFormat="1" ht="25" customHeight="1" spans="1:17">
      <c r="A50" s="15">
        <v>45</v>
      </c>
      <c r="B50" s="38"/>
      <c r="C50" s="32" t="s">
        <v>163</v>
      </c>
      <c r="D50" s="37" t="s">
        <v>23</v>
      </c>
      <c r="E50" s="19" t="s">
        <v>164</v>
      </c>
      <c r="F50" s="19" t="s">
        <v>165</v>
      </c>
      <c r="G50" s="20" t="s">
        <v>26</v>
      </c>
      <c r="H50" s="32">
        <v>5069</v>
      </c>
      <c r="I50" s="62">
        <v>8448</v>
      </c>
      <c r="J50" s="32">
        <f>H50*0.08</f>
        <v>405.52</v>
      </c>
      <c r="K50" s="32">
        <f>I50*0.02</f>
        <v>168.96</v>
      </c>
      <c r="L50" s="62">
        <f>H50*0.5%</f>
        <v>25.345</v>
      </c>
      <c r="M50" s="57">
        <v>0.25</v>
      </c>
      <c r="N50" s="26">
        <v>149.95</v>
      </c>
      <c r="O50" s="32" t="s">
        <v>149</v>
      </c>
      <c r="P50" s="32" t="s">
        <v>150</v>
      </c>
      <c r="Q50" s="32">
        <v>3</v>
      </c>
    </row>
    <row r="51" s="1" customFormat="1" ht="25" customHeight="1" spans="1:17">
      <c r="A51" s="15">
        <v>46</v>
      </c>
      <c r="B51" s="38"/>
      <c r="C51" s="36" t="s">
        <v>166</v>
      </c>
      <c r="D51" s="37" t="s">
        <v>23</v>
      </c>
      <c r="E51" s="19" t="s">
        <v>167</v>
      </c>
      <c r="F51" s="19" t="s">
        <v>168</v>
      </c>
      <c r="G51" s="20" t="s">
        <v>26</v>
      </c>
      <c r="H51" s="32">
        <v>5069</v>
      </c>
      <c r="I51" s="62">
        <v>8448</v>
      </c>
      <c r="J51" s="32">
        <f>H51*0.08</f>
        <v>405.52</v>
      </c>
      <c r="K51" s="32">
        <f>I51*0.02</f>
        <v>168.96</v>
      </c>
      <c r="L51" s="62">
        <f>H51*0.5%</f>
        <v>25.345</v>
      </c>
      <c r="M51" s="57">
        <v>0.25</v>
      </c>
      <c r="N51" s="26">
        <v>149.95</v>
      </c>
      <c r="O51" s="32" t="s">
        <v>149</v>
      </c>
      <c r="P51" s="32" t="s">
        <v>150</v>
      </c>
      <c r="Q51" s="32">
        <v>3</v>
      </c>
    </row>
    <row r="52" s="1" customFormat="1" ht="25" customHeight="1" spans="1:17">
      <c r="A52" s="15">
        <v>47</v>
      </c>
      <c r="B52" s="38"/>
      <c r="C52" s="32" t="s">
        <v>169</v>
      </c>
      <c r="D52" s="37" t="s">
        <v>23</v>
      </c>
      <c r="E52" s="19" t="s">
        <v>170</v>
      </c>
      <c r="F52" s="19" t="s">
        <v>171</v>
      </c>
      <c r="G52" s="20" t="s">
        <v>26</v>
      </c>
      <c r="H52" s="32">
        <v>5069</v>
      </c>
      <c r="I52" s="62">
        <v>8448</v>
      </c>
      <c r="J52" s="32">
        <f>H52*0.08</f>
        <v>405.52</v>
      </c>
      <c r="K52" s="32">
        <f>I52*0.02</f>
        <v>168.96</v>
      </c>
      <c r="L52" s="62">
        <f>H52*0.5%</f>
        <v>25.345</v>
      </c>
      <c r="M52" s="57">
        <v>0.25</v>
      </c>
      <c r="N52" s="26">
        <v>149.95</v>
      </c>
      <c r="O52" s="32" t="s">
        <v>149</v>
      </c>
      <c r="P52" s="32" t="s">
        <v>150</v>
      </c>
      <c r="Q52" s="32">
        <v>3</v>
      </c>
    </row>
    <row r="53" s="1" customFormat="1" ht="25" customHeight="1" spans="1:17">
      <c r="A53" s="15">
        <v>48</v>
      </c>
      <c r="B53" s="38"/>
      <c r="C53" s="36" t="s">
        <v>172</v>
      </c>
      <c r="D53" s="41" t="s">
        <v>23</v>
      </c>
      <c r="E53" s="19" t="s">
        <v>173</v>
      </c>
      <c r="F53" s="19" t="s">
        <v>174</v>
      </c>
      <c r="G53" s="20" t="s">
        <v>26</v>
      </c>
      <c r="H53" s="32">
        <v>5069</v>
      </c>
      <c r="I53" s="62">
        <v>8448</v>
      </c>
      <c r="J53" s="32">
        <f>H53*0.08</f>
        <v>405.52</v>
      </c>
      <c r="K53" s="32">
        <f>I53*0.02</f>
        <v>168.96</v>
      </c>
      <c r="L53" s="62">
        <f>H53*0.5%</f>
        <v>25.345</v>
      </c>
      <c r="M53" s="57">
        <v>0.25</v>
      </c>
      <c r="N53" s="26">
        <v>149.95</v>
      </c>
      <c r="O53" s="32" t="s">
        <v>149</v>
      </c>
      <c r="P53" s="32" t="s">
        <v>150</v>
      </c>
      <c r="Q53" s="32">
        <v>3</v>
      </c>
    </row>
    <row r="54" s="1" customFormat="1" ht="25" customHeight="1" spans="1:17">
      <c r="A54" s="15">
        <v>49</v>
      </c>
      <c r="B54" s="38"/>
      <c r="C54" s="36" t="s">
        <v>175</v>
      </c>
      <c r="D54" s="41" t="s">
        <v>23</v>
      </c>
      <c r="E54" s="19" t="s">
        <v>176</v>
      </c>
      <c r="F54" s="19" t="s">
        <v>177</v>
      </c>
      <c r="G54" s="20" t="s">
        <v>26</v>
      </c>
      <c r="H54" s="32">
        <v>5069</v>
      </c>
      <c r="I54" s="62">
        <v>8448</v>
      </c>
      <c r="J54" s="32">
        <f>H54*0.08</f>
        <v>405.52</v>
      </c>
      <c r="K54" s="32">
        <f>I54*0.02</f>
        <v>168.96</v>
      </c>
      <c r="L54" s="62">
        <f>H54*0.5%</f>
        <v>25.345</v>
      </c>
      <c r="M54" s="57">
        <v>0.25</v>
      </c>
      <c r="N54" s="26">
        <v>149.95</v>
      </c>
      <c r="O54" s="32" t="s">
        <v>149</v>
      </c>
      <c r="P54" s="32" t="s">
        <v>150</v>
      </c>
      <c r="Q54" s="32">
        <v>3</v>
      </c>
    </row>
    <row r="55" s="1" customFormat="1" ht="25" customHeight="1" spans="1:17">
      <c r="A55" s="15">
        <v>50</v>
      </c>
      <c r="B55" s="38"/>
      <c r="C55" s="36" t="s">
        <v>178</v>
      </c>
      <c r="D55" s="41" t="s">
        <v>23</v>
      </c>
      <c r="E55" s="19" t="s">
        <v>179</v>
      </c>
      <c r="F55" s="19" t="s">
        <v>180</v>
      </c>
      <c r="G55" s="20" t="s">
        <v>26</v>
      </c>
      <c r="H55" s="32">
        <v>5069</v>
      </c>
      <c r="I55" s="62">
        <v>8448</v>
      </c>
      <c r="J55" s="32">
        <f>H55*0.08</f>
        <v>405.52</v>
      </c>
      <c r="K55" s="32">
        <f>I55*0.02</f>
        <v>168.96</v>
      </c>
      <c r="L55" s="62">
        <f>H55*0.5%</f>
        <v>25.345</v>
      </c>
      <c r="M55" s="57">
        <v>0.25</v>
      </c>
      <c r="N55" s="26">
        <v>149.95</v>
      </c>
      <c r="O55" s="32" t="s">
        <v>149</v>
      </c>
      <c r="P55" s="32" t="s">
        <v>150</v>
      </c>
      <c r="Q55" s="32">
        <v>3</v>
      </c>
    </row>
    <row r="56" s="1" customFormat="1" ht="25" customHeight="1" spans="1:17">
      <c r="A56" s="15">
        <v>51</v>
      </c>
      <c r="B56" s="38"/>
      <c r="C56" s="36" t="s">
        <v>181</v>
      </c>
      <c r="D56" s="41" t="s">
        <v>23</v>
      </c>
      <c r="E56" s="19" t="s">
        <v>182</v>
      </c>
      <c r="F56" s="19" t="s">
        <v>183</v>
      </c>
      <c r="G56" s="20" t="s">
        <v>26</v>
      </c>
      <c r="H56" s="32">
        <v>5069</v>
      </c>
      <c r="I56" s="62">
        <v>8448</v>
      </c>
      <c r="J56" s="32">
        <f>H56*0.08</f>
        <v>405.52</v>
      </c>
      <c r="K56" s="32">
        <f>I56*0.02</f>
        <v>168.96</v>
      </c>
      <c r="L56" s="62">
        <f>H56*0.5%</f>
        <v>25.345</v>
      </c>
      <c r="M56" s="57">
        <v>0.25</v>
      </c>
      <c r="N56" s="26">
        <v>149.95</v>
      </c>
      <c r="O56" s="32" t="s">
        <v>149</v>
      </c>
      <c r="P56" s="32" t="s">
        <v>150</v>
      </c>
      <c r="Q56" s="32">
        <v>3</v>
      </c>
    </row>
    <row r="57" s="1" customFormat="1" ht="25" customHeight="1" spans="1:17">
      <c r="A57" s="15">
        <v>52</v>
      </c>
      <c r="B57" s="38"/>
      <c r="C57" s="36" t="s">
        <v>184</v>
      </c>
      <c r="D57" s="41" t="s">
        <v>23</v>
      </c>
      <c r="E57" s="19" t="s">
        <v>185</v>
      </c>
      <c r="F57" s="19" t="s">
        <v>186</v>
      </c>
      <c r="G57" s="20" t="s">
        <v>26</v>
      </c>
      <c r="H57" s="32">
        <v>5069</v>
      </c>
      <c r="I57" s="62">
        <v>8448</v>
      </c>
      <c r="J57" s="32">
        <f>H57*0.08</f>
        <v>405.52</v>
      </c>
      <c r="K57" s="32">
        <f>I57*0.02</f>
        <v>168.96</v>
      </c>
      <c r="L57" s="62">
        <f>H57*0.5%</f>
        <v>25.345</v>
      </c>
      <c r="M57" s="57">
        <v>0.25</v>
      </c>
      <c r="N57" s="26">
        <v>149.95</v>
      </c>
      <c r="O57" s="32" t="s">
        <v>149</v>
      </c>
      <c r="P57" s="32" t="s">
        <v>150</v>
      </c>
      <c r="Q57" s="32">
        <v>3</v>
      </c>
    </row>
    <row r="58" s="1" customFormat="1" ht="25" customHeight="1" spans="1:17">
      <c r="A58" s="15">
        <v>53</v>
      </c>
      <c r="B58" s="38"/>
      <c r="C58" s="36" t="s">
        <v>187</v>
      </c>
      <c r="D58" s="41" t="s">
        <v>23</v>
      </c>
      <c r="E58" s="19" t="s">
        <v>188</v>
      </c>
      <c r="F58" s="19" t="s">
        <v>189</v>
      </c>
      <c r="G58" s="20" t="s">
        <v>26</v>
      </c>
      <c r="H58" s="32">
        <v>5069</v>
      </c>
      <c r="I58" s="62">
        <v>8448</v>
      </c>
      <c r="J58" s="32">
        <f>H58*0.08</f>
        <v>405.52</v>
      </c>
      <c r="K58" s="32">
        <f>I58*0.02</f>
        <v>168.96</v>
      </c>
      <c r="L58" s="62">
        <f>H58*0.5%</f>
        <v>25.345</v>
      </c>
      <c r="M58" s="57">
        <v>0.25</v>
      </c>
      <c r="N58" s="26">
        <v>149.95</v>
      </c>
      <c r="O58" s="32" t="s">
        <v>149</v>
      </c>
      <c r="P58" s="32" t="s">
        <v>150</v>
      </c>
      <c r="Q58" s="32">
        <v>3</v>
      </c>
    </row>
    <row r="59" s="1" customFormat="1" ht="25" customHeight="1" spans="1:17">
      <c r="A59" s="15">
        <v>54</v>
      </c>
      <c r="B59" s="38"/>
      <c r="C59" s="36" t="s">
        <v>190</v>
      </c>
      <c r="D59" s="41" t="s">
        <v>23</v>
      </c>
      <c r="E59" s="19" t="s">
        <v>191</v>
      </c>
      <c r="F59" s="19" t="s">
        <v>192</v>
      </c>
      <c r="G59" s="20" t="s">
        <v>26</v>
      </c>
      <c r="H59" s="32">
        <v>5069</v>
      </c>
      <c r="I59" s="62">
        <v>8448</v>
      </c>
      <c r="J59" s="32">
        <f>H59*0.08</f>
        <v>405.52</v>
      </c>
      <c r="K59" s="32">
        <f>I59*0.02</f>
        <v>168.96</v>
      </c>
      <c r="L59" s="62">
        <f>H59*0.5%</f>
        <v>25.345</v>
      </c>
      <c r="M59" s="57">
        <v>0.25</v>
      </c>
      <c r="N59" s="26">
        <v>149.95</v>
      </c>
      <c r="O59" s="32" t="s">
        <v>149</v>
      </c>
      <c r="P59" s="32" t="s">
        <v>150</v>
      </c>
      <c r="Q59" s="32">
        <v>3</v>
      </c>
    </row>
    <row r="60" s="1" customFormat="1" ht="25" customHeight="1" spans="1:17">
      <c r="A60" s="15">
        <v>55</v>
      </c>
      <c r="B60" s="38"/>
      <c r="C60" s="36" t="s">
        <v>193</v>
      </c>
      <c r="D60" s="41" t="s">
        <v>23</v>
      </c>
      <c r="E60" s="19" t="s">
        <v>194</v>
      </c>
      <c r="F60" s="19" t="s">
        <v>195</v>
      </c>
      <c r="G60" s="20" t="s">
        <v>26</v>
      </c>
      <c r="H60" s="32">
        <v>5069</v>
      </c>
      <c r="I60" s="62">
        <v>8448</v>
      </c>
      <c r="J60" s="32">
        <f>H60*0.08</f>
        <v>405.52</v>
      </c>
      <c r="K60" s="32">
        <f>I60*0.02</f>
        <v>168.96</v>
      </c>
      <c r="L60" s="62">
        <f>H60*0.5%</f>
        <v>25.345</v>
      </c>
      <c r="M60" s="57">
        <v>0.25</v>
      </c>
      <c r="N60" s="26">
        <v>149.95</v>
      </c>
      <c r="O60" s="32" t="s">
        <v>149</v>
      </c>
      <c r="P60" s="32" t="s">
        <v>150</v>
      </c>
      <c r="Q60" s="32">
        <v>3</v>
      </c>
    </row>
    <row r="61" s="1" customFormat="1" ht="25" customHeight="1" spans="1:17">
      <c r="A61" s="15">
        <v>56</v>
      </c>
      <c r="B61" s="38"/>
      <c r="C61" s="36" t="s">
        <v>196</v>
      </c>
      <c r="D61" s="41" t="s">
        <v>23</v>
      </c>
      <c r="E61" s="19" t="s">
        <v>197</v>
      </c>
      <c r="F61" s="19" t="s">
        <v>198</v>
      </c>
      <c r="G61" s="20" t="s">
        <v>26</v>
      </c>
      <c r="H61" s="32">
        <v>5069</v>
      </c>
      <c r="I61" s="62">
        <v>8448</v>
      </c>
      <c r="J61" s="32">
        <f>H61*0.08</f>
        <v>405.52</v>
      </c>
      <c r="K61" s="32">
        <f>I61*0.02</f>
        <v>168.96</v>
      </c>
      <c r="L61" s="62">
        <f>H61*0.5%</f>
        <v>25.345</v>
      </c>
      <c r="M61" s="57">
        <v>0.25</v>
      </c>
      <c r="N61" s="26">
        <v>149.95</v>
      </c>
      <c r="O61" s="32" t="s">
        <v>149</v>
      </c>
      <c r="P61" s="32" t="s">
        <v>150</v>
      </c>
      <c r="Q61" s="32">
        <v>3</v>
      </c>
    </row>
    <row r="62" s="1" customFormat="1" ht="25" customHeight="1" spans="1:17">
      <c r="A62" s="15">
        <v>57</v>
      </c>
      <c r="B62" s="38"/>
      <c r="C62" s="36" t="s">
        <v>199</v>
      </c>
      <c r="D62" s="41" t="s">
        <v>23</v>
      </c>
      <c r="E62" s="19" t="s">
        <v>200</v>
      </c>
      <c r="F62" s="19" t="s">
        <v>201</v>
      </c>
      <c r="G62" s="20" t="s">
        <v>26</v>
      </c>
      <c r="H62" s="32">
        <v>5069</v>
      </c>
      <c r="I62" s="62">
        <v>8448</v>
      </c>
      <c r="J62" s="32">
        <f>H62*0.08</f>
        <v>405.52</v>
      </c>
      <c r="K62" s="32">
        <f>I62*0.02</f>
        <v>168.96</v>
      </c>
      <c r="L62" s="62">
        <f>H62*0.5%</f>
        <v>25.345</v>
      </c>
      <c r="M62" s="57">
        <v>0.25</v>
      </c>
      <c r="N62" s="26">
        <v>149.95</v>
      </c>
      <c r="O62" s="32" t="s">
        <v>149</v>
      </c>
      <c r="P62" s="32" t="s">
        <v>150</v>
      </c>
      <c r="Q62" s="32">
        <v>3</v>
      </c>
    </row>
    <row r="63" s="1" customFormat="1" ht="25" customHeight="1" spans="1:17">
      <c r="A63" s="15">
        <v>58</v>
      </c>
      <c r="B63" s="42"/>
      <c r="C63" s="36" t="s">
        <v>202</v>
      </c>
      <c r="D63" s="41" t="s">
        <v>23</v>
      </c>
      <c r="E63" s="19" t="s">
        <v>203</v>
      </c>
      <c r="F63" s="19" t="s">
        <v>204</v>
      </c>
      <c r="G63" s="20" t="s">
        <v>26</v>
      </c>
      <c r="H63" s="32">
        <v>5069</v>
      </c>
      <c r="I63" s="62">
        <v>8448</v>
      </c>
      <c r="J63" s="32">
        <f>H63*0.08</f>
        <v>405.52</v>
      </c>
      <c r="K63" s="32">
        <f>I63*0.02</f>
        <v>168.96</v>
      </c>
      <c r="L63" s="62">
        <f>H63*0.5%</f>
        <v>25.345</v>
      </c>
      <c r="M63" s="57">
        <v>0.25</v>
      </c>
      <c r="N63" s="26">
        <v>149.95</v>
      </c>
      <c r="O63" s="32" t="s">
        <v>205</v>
      </c>
      <c r="P63" s="32" t="s">
        <v>150</v>
      </c>
      <c r="Q63" s="32">
        <v>2</v>
      </c>
    </row>
    <row r="64" s="1" customFormat="1" ht="49" customHeight="1" spans="1:17">
      <c r="A64" s="15">
        <v>59</v>
      </c>
      <c r="B64" s="32" t="s">
        <v>206</v>
      </c>
      <c r="C64" s="32" t="s">
        <v>207</v>
      </c>
      <c r="D64" s="37" t="s">
        <v>40</v>
      </c>
      <c r="E64" s="19" t="s">
        <v>208</v>
      </c>
      <c r="F64" s="19" t="s">
        <v>209</v>
      </c>
      <c r="G64" s="20" t="s">
        <v>26</v>
      </c>
      <c r="H64" s="32">
        <v>5069</v>
      </c>
      <c r="I64" s="63" t="s">
        <v>210</v>
      </c>
      <c r="J64" s="32">
        <f>ROUND(H64*0.08,2)</f>
        <v>405.52</v>
      </c>
      <c r="K64" s="32" t="s">
        <v>210</v>
      </c>
      <c r="L64" s="32">
        <f>ROUND(H64*0.005,2)</f>
        <v>25.35</v>
      </c>
      <c r="M64" s="57">
        <v>0.25</v>
      </c>
      <c r="N64" s="26">
        <v>107.71</v>
      </c>
      <c r="O64" s="32" t="s">
        <v>150</v>
      </c>
      <c r="P64" s="32" t="s">
        <v>150</v>
      </c>
      <c r="Q64" s="32" t="s">
        <v>211</v>
      </c>
    </row>
    <row r="65" s="1" customFormat="1" ht="25" customHeight="1" spans="1:17">
      <c r="A65" s="15">
        <v>60</v>
      </c>
      <c r="B65" s="64" t="s">
        <v>212</v>
      </c>
      <c r="C65" s="32" t="s">
        <v>213</v>
      </c>
      <c r="D65" s="41" t="s">
        <v>23</v>
      </c>
      <c r="E65" s="19" t="s">
        <v>214</v>
      </c>
      <c r="F65" s="19" t="s">
        <v>215</v>
      </c>
      <c r="G65" s="20" t="s">
        <v>26</v>
      </c>
      <c r="H65" s="32">
        <v>5069</v>
      </c>
      <c r="I65" s="62">
        <v>8448</v>
      </c>
      <c r="J65" s="32">
        <f t="shared" ref="J65:J77" si="9">H65*0.08</f>
        <v>405.52</v>
      </c>
      <c r="K65" s="32">
        <f t="shared" ref="K65:K77" si="10">I65*0.02</f>
        <v>168.96</v>
      </c>
      <c r="L65" s="62">
        <f t="shared" ref="L65:L77" si="11">H65*0.5%</f>
        <v>25.345</v>
      </c>
      <c r="M65" s="57">
        <v>0.25</v>
      </c>
      <c r="N65" s="26">
        <v>149.95</v>
      </c>
      <c r="O65" s="32" t="s">
        <v>149</v>
      </c>
      <c r="P65" s="32" t="s">
        <v>150</v>
      </c>
      <c r="Q65" s="32">
        <v>3</v>
      </c>
    </row>
    <row r="66" s="1" customFormat="1" ht="25" customHeight="1" spans="1:17">
      <c r="A66" s="15">
        <v>61</v>
      </c>
      <c r="B66" s="65"/>
      <c r="C66" s="32" t="s">
        <v>216</v>
      </c>
      <c r="D66" s="66" t="s">
        <v>40</v>
      </c>
      <c r="E66" s="19" t="s">
        <v>217</v>
      </c>
      <c r="F66" s="19" t="s">
        <v>218</v>
      </c>
      <c r="G66" s="20" t="s">
        <v>26</v>
      </c>
      <c r="H66" s="32">
        <v>5069</v>
      </c>
      <c r="I66" s="62">
        <v>8448</v>
      </c>
      <c r="J66" s="32">
        <f>H66*0.08</f>
        <v>405.52</v>
      </c>
      <c r="K66" s="32">
        <f>I66*0.02</f>
        <v>168.96</v>
      </c>
      <c r="L66" s="62">
        <f>H66*0.5%</f>
        <v>25.345</v>
      </c>
      <c r="M66" s="57">
        <v>0.25</v>
      </c>
      <c r="N66" s="26">
        <v>149.95</v>
      </c>
      <c r="O66" s="32" t="s">
        <v>149</v>
      </c>
      <c r="P66" s="32" t="s">
        <v>150</v>
      </c>
      <c r="Q66" s="32">
        <v>3</v>
      </c>
    </row>
    <row r="67" s="1" customFormat="1" ht="25" customHeight="1" spans="1:17">
      <c r="A67" s="15">
        <v>62</v>
      </c>
      <c r="B67" s="65"/>
      <c r="C67" s="32" t="s">
        <v>219</v>
      </c>
      <c r="D67" s="66" t="s">
        <v>40</v>
      </c>
      <c r="E67" s="19" t="s">
        <v>220</v>
      </c>
      <c r="F67" s="19" t="s">
        <v>221</v>
      </c>
      <c r="G67" s="20" t="s">
        <v>26</v>
      </c>
      <c r="H67" s="32">
        <v>5069</v>
      </c>
      <c r="I67" s="62">
        <v>8448</v>
      </c>
      <c r="J67" s="32">
        <f>H67*0.08</f>
        <v>405.52</v>
      </c>
      <c r="K67" s="32">
        <f>I67*0.02</f>
        <v>168.96</v>
      </c>
      <c r="L67" s="62">
        <f>H67*0.5%</f>
        <v>25.345</v>
      </c>
      <c r="M67" s="57">
        <v>0.25</v>
      </c>
      <c r="N67" s="26">
        <v>149.95</v>
      </c>
      <c r="O67" s="32" t="s">
        <v>149</v>
      </c>
      <c r="P67" s="32" t="s">
        <v>150</v>
      </c>
      <c r="Q67" s="32">
        <v>3</v>
      </c>
    </row>
    <row r="68" s="1" customFormat="1" ht="25" customHeight="1" spans="1:17">
      <c r="A68" s="15">
        <v>63</v>
      </c>
      <c r="B68" s="65"/>
      <c r="C68" s="32" t="s">
        <v>222</v>
      </c>
      <c r="D68" s="37" t="s">
        <v>40</v>
      </c>
      <c r="E68" s="19" t="s">
        <v>223</v>
      </c>
      <c r="F68" s="19" t="s">
        <v>224</v>
      </c>
      <c r="G68" s="20" t="s">
        <v>26</v>
      </c>
      <c r="H68" s="32">
        <v>5069</v>
      </c>
      <c r="I68" s="62">
        <v>8448</v>
      </c>
      <c r="J68" s="32">
        <f>H68*0.08</f>
        <v>405.52</v>
      </c>
      <c r="K68" s="32">
        <f>I68*0.02</f>
        <v>168.96</v>
      </c>
      <c r="L68" s="62">
        <f>H68*0.5%</f>
        <v>25.345</v>
      </c>
      <c r="M68" s="57">
        <v>0.25</v>
      </c>
      <c r="N68" s="26">
        <v>149.95</v>
      </c>
      <c r="O68" s="32" t="s">
        <v>149</v>
      </c>
      <c r="P68" s="32" t="s">
        <v>150</v>
      </c>
      <c r="Q68" s="32">
        <v>3</v>
      </c>
    </row>
    <row r="69" s="1" customFormat="1" ht="25" customHeight="1" spans="1:17">
      <c r="A69" s="15">
        <v>64</v>
      </c>
      <c r="B69" s="65"/>
      <c r="C69" s="32" t="s">
        <v>225</v>
      </c>
      <c r="D69" s="37" t="s">
        <v>40</v>
      </c>
      <c r="E69" s="19" t="s">
        <v>226</v>
      </c>
      <c r="F69" s="19" t="s">
        <v>227</v>
      </c>
      <c r="G69" s="20" t="s">
        <v>26</v>
      </c>
      <c r="H69" s="32">
        <v>5069</v>
      </c>
      <c r="I69" s="62">
        <v>8448</v>
      </c>
      <c r="J69" s="32">
        <f>H69*0.08</f>
        <v>405.52</v>
      </c>
      <c r="K69" s="32">
        <f>I69*0.02</f>
        <v>168.96</v>
      </c>
      <c r="L69" s="62">
        <f>H69*0.5%</f>
        <v>25.345</v>
      </c>
      <c r="M69" s="57">
        <v>0.25</v>
      </c>
      <c r="N69" s="26">
        <v>149.95</v>
      </c>
      <c r="O69" s="32" t="s">
        <v>149</v>
      </c>
      <c r="P69" s="32" t="s">
        <v>150</v>
      </c>
      <c r="Q69" s="32">
        <v>3</v>
      </c>
    </row>
    <row r="70" s="1" customFormat="1" ht="25" customHeight="1" spans="1:17">
      <c r="A70" s="15">
        <v>65</v>
      </c>
      <c r="B70" s="65"/>
      <c r="C70" s="32" t="s">
        <v>228</v>
      </c>
      <c r="D70" s="37" t="s">
        <v>40</v>
      </c>
      <c r="E70" s="19" t="s">
        <v>229</v>
      </c>
      <c r="F70" s="19" t="s">
        <v>230</v>
      </c>
      <c r="G70" s="20" t="s">
        <v>26</v>
      </c>
      <c r="H70" s="32">
        <v>5069</v>
      </c>
      <c r="I70" s="62">
        <v>8448</v>
      </c>
      <c r="J70" s="32">
        <f>H70*0.08</f>
        <v>405.52</v>
      </c>
      <c r="K70" s="32">
        <f>I70*0.02</f>
        <v>168.96</v>
      </c>
      <c r="L70" s="62">
        <f>H70*0.5%</f>
        <v>25.345</v>
      </c>
      <c r="M70" s="57">
        <v>0.25</v>
      </c>
      <c r="N70" s="26">
        <v>149.95</v>
      </c>
      <c r="O70" s="32" t="s">
        <v>149</v>
      </c>
      <c r="P70" s="32" t="s">
        <v>150</v>
      </c>
      <c r="Q70" s="32">
        <v>3</v>
      </c>
    </row>
    <row r="71" s="1" customFormat="1" ht="25" customHeight="1" spans="1:17">
      <c r="A71" s="15">
        <v>66</v>
      </c>
      <c r="B71" s="65"/>
      <c r="C71" s="32" t="s">
        <v>231</v>
      </c>
      <c r="D71" s="37" t="s">
        <v>23</v>
      </c>
      <c r="E71" s="19" t="s">
        <v>232</v>
      </c>
      <c r="F71" s="19" t="s">
        <v>233</v>
      </c>
      <c r="G71" s="20" t="s">
        <v>26</v>
      </c>
      <c r="H71" s="32">
        <v>5069</v>
      </c>
      <c r="I71" s="62">
        <v>8448</v>
      </c>
      <c r="J71" s="32">
        <f>H71*0.08</f>
        <v>405.52</v>
      </c>
      <c r="K71" s="32">
        <f>I71*0.02</f>
        <v>168.96</v>
      </c>
      <c r="L71" s="62">
        <f>H71*0.5%</f>
        <v>25.345</v>
      </c>
      <c r="M71" s="57">
        <v>0.25</v>
      </c>
      <c r="N71" s="26">
        <v>149.95</v>
      </c>
      <c r="O71" s="32" t="s">
        <v>149</v>
      </c>
      <c r="P71" s="32" t="s">
        <v>150</v>
      </c>
      <c r="Q71" s="32">
        <v>3</v>
      </c>
    </row>
    <row r="72" s="1" customFormat="1" ht="25" customHeight="1" spans="1:17">
      <c r="A72" s="15">
        <v>67</v>
      </c>
      <c r="B72" s="65"/>
      <c r="C72" s="32" t="s">
        <v>234</v>
      </c>
      <c r="D72" s="37" t="s">
        <v>23</v>
      </c>
      <c r="E72" s="19" t="s">
        <v>235</v>
      </c>
      <c r="F72" s="19" t="s">
        <v>236</v>
      </c>
      <c r="G72" s="20" t="s">
        <v>26</v>
      </c>
      <c r="H72" s="32">
        <v>5069</v>
      </c>
      <c r="I72" s="62">
        <v>8448</v>
      </c>
      <c r="J72" s="32">
        <f>H72*0.08</f>
        <v>405.52</v>
      </c>
      <c r="K72" s="32">
        <f>I72*0.02</f>
        <v>168.96</v>
      </c>
      <c r="L72" s="62">
        <f>H72*0.5%</f>
        <v>25.345</v>
      </c>
      <c r="M72" s="57">
        <v>0.25</v>
      </c>
      <c r="N72" s="26">
        <v>149.95</v>
      </c>
      <c r="O72" s="32" t="s">
        <v>149</v>
      </c>
      <c r="P72" s="32" t="s">
        <v>150</v>
      </c>
      <c r="Q72" s="32">
        <v>3</v>
      </c>
    </row>
    <row r="73" s="1" customFormat="1" ht="25" customHeight="1" spans="1:17">
      <c r="A73" s="15">
        <v>68</v>
      </c>
      <c r="B73" s="65"/>
      <c r="C73" s="32" t="s">
        <v>237</v>
      </c>
      <c r="D73" s="37" t="s">
        <v>40</v>
      </c>
      <c r="E73" s="19" t="s">
        <v>238</v>
      </c>
      <c r="F73" s="19" t="s">
        <v>239</v>
      </c>
      <c r="G73" s="20" t="s">
        <v>26</v>
      </c>
      <c r="H73" s="32">
        <v>5069</v>
      </c>
      <c r="I73" s="62">
        <v>8448</v>
      </c>
      <c r="J73" s="32">
        <f>H73*0.08</f>
        <v>405.52</v>
      </c>
      <c r="K73" s="32">
        <f>I73*0.02</f>
        <v>168.96</v>
      </c>
      <c r="L73" s="62">
        <f>H73*0.5%</f>
        <v>25.345</v>
      </c>
      <c r="M73" s="57">
        <v>0.25</v>
      </c>
      <c r="N73" s="26">
        <v>149.95</v>
      </c>
      <c r="O73" s="32" t="s">
        <v>149</v>
      </c>
      <c r="P73" s="32" t="s">
        <v>150</v>
      </c>
      <c r="Q73" s="32">
        <v>3</v>
      </c>
    </row>
    <row r="74" s="1" customFormat="1" ht="25" customHeight="1" spans="1:17">
      <c r="A74" s="15">
        <v>69</v>
      </c>
      <c r="B74" s="65"/>
      <c r="C74" s="32" t="s">
        <v>240</v>
      </c>
      <c r="D74" s="37" t="s">
        <v>23</v>
      </c>
      <c r="E74" s="19" t="s">
        <v>241</v>
      </c>
      <c r="F74" s="19" t="s">
        <v>242</v>
      </c>
      <c r="G74" s="20" t="s">
        <v>26</v>
      </c>
      <c r="H74" s="32">
        <v>5069</v>
      </c>
      <c r="I74" s="62">
        <v>8448</v>
      </c>
      <c r="J74" s="32">
        <f>H74*0.08</f>
        <v>405.52</v>
      </c>
      <c r="K74" s="32">
        <f>I74*0.02</f>
        <v>168.96</v>
      </c>
      <c r="L74" s="62">
        <f>H74*0.5%</f>
        <v>25.345</v>
      </c>
      <c r="M74" s="57">
        <v>0.25</v>
      </c>
      <c r="N74" s="26">
        <v>149.95</v>
      </c>
      <c r="O74" s="32" t="s">
        <v>149</v>
      </c>
      <c r="P74" s="32" t="s">
        <v>150</v>
      </c>
      <c r="Q74" s="32">
        <v>3</v>
      </c>
    </row>
    <row r="75" s="1" customFormat="1" ht="25" customHeight="1" spans="1:17">
      <c r="A75" s="15">
        <v>70</v>
      </c>
      <c r="B75" s="65"/>
      <c r="C75" s="32" t="s">
        <v>243</v>
      </c>
      <c r="D75" s="37" t="s">
        <v>23</v>
      </c>
      <c r="E75" s="19" t="s">
        <v>244</v>
      </c>
      <c r="F75" s="19" t="s">
        <v>245</v>
      </c>
      <c r="G75" s="20" t="s">
        <v>26</v>
      </c>
      <c r="H75" s="32">
        <v>5069</v>
      </c>
      <c r="I75" s="62">
        <v>8448</v>
      </c>
      <c r="J75" s="32">
        <f>H75*0.08</f>
        <v>405.52</v>
      </c>
      <c r="K75" s="32">
        <f>I75*0.02</f>
        <v>168.96</v>
      </c>
      <c r="L75" s="62">
        <f>H75*0.5%</f>
        <v>25.345</v>
      </c>
      <c r="M75" s="57">
        <v>0.25</v>
      </c>
      <c r="N75" s="26">
        <v>149.95</v>
      </c>
      <c r="O75" s="32" t="s">
        <v>149</v>
      </c>
      <c r="P75" s="32" t="s">
        <v>150</v>
      </c>
      <c r="Q75" s="32">
        <v>3</v>
      </c>
    </row>
    <row r="76" s="1" customFormat="1" ht="25" customHeight="1" spans="1:17">
      <c r="A76" s="15">
        <v>71</v>
      </c>
      <c r="B76" s="65"/>
      <c r="C76" s="32" t="s">
        <v>246</v>
      </c>
      <c r="D76" s="37" t="s">
        <v>23</v>
      </c>
      <c r="E76" s="19" t="s">
        <v>247</v>
      </c>
      <c r="F76" s="19" t="s">
        <v>248</v>
      </c>
      <c r="G76" s="20" t="s">
        <v>26</v>
      </c>
      <c r="H76" s="32">
        <v>5069</v>
      </c>
      <c r="I76" s="62">
        <v>8448</v>
      </c>
      <c r="J76" s="32">
        <f>H76*0.08</f>
        <v>405.52</v>
      </c>
      <c r="K76" s="32">
        <f>I76*0.02</f>
        <v>168.96</v>
      </c>
      <c r="L76" s="62">
        <f>H76*0.5%</f>
        <v>25.345</v>
      </c>
      <c r="M76" s="57">
        <v>0.25</v>
      </c>
      <c r="N76" s="26">
        <v>149.95</v>
      </c>
      <c r="O76" s="32" t="s">
        <v>149</v>
      </c>
      <c r="P76" s="32" t="s">
        <v>150</v>
      </c>
      <c r="Q76" s="32">
        <v>3</v>
      </c>
    </row>
    <row r="77" s="1" customFormat="1" ht="25" customHeight="1" spans="1:17">
      <c r="A77" s="15">
        <v>72</v>
      </c>
      <c r="B77" s="65"/>
      <c r="C77" s="32" t="s">
        <v>249</v>
      </c>
      <c r="D77" s="37" t="s">
        <v>40</v>
      </c>
      <c r="E77" s="19" t="s">
        <v>250</v>
      </c>
      <c r="F77" s="19" t="s">
        <v>251</v>
      </c>
      <c r="G77" s="20" t="s">
        <v>26</v>
      </c>
      <c r="H77" s="32">
        <v>5069</v>
      </c>
      <c r="I77" s="62">
        <v>8448</v>
      </c>
      <c r="J77" s="32">
        <f>H77*0.08</f>
        <v>405.52</v>
      </c>
      <c r="K77" s="32">
        <f>I77*0.02</f>
        <v>168.96</v>
      </c>
      <c r="L77" s="62">
        <f>H77*0.5%</f>
        <v>25.345</v>
      </c>
      <c r="M77" s="57">
        <v>0.25</v>
      </c>
      <c r="N77" s="26">
        <v>149.95</v>
      </c>
      <c r="O77" s="32" t="s">
        <v>149</v>
      </c>
      <c r="P77" s="32" t="s">
        <v>150</v>
      </c>
      <c r="Q77" s="32">
        <v>3</v>
      </c>
    </row>
    <row r="78" s="1" customFormat="1" ht="40" customHeight="1" spans="1:17">
      <c r="A78" s="15">
        <v>73</v>
      </c>
      <c r="B78" s="64" t="s">
        <v>252</v>
      </c>
      <c r="C78" s="28" t="s">
        <v>253</v>
      </c>
      <c r="D78" s="37" t="s">
        <v>40</v>
      </c>
      <c r="E78" s="19" t="s">
        <v>254</v>
      </c>
      <c r="F78" s="19" t="s">
        <v>255</v>
      </c>
      <c r="G78" s="20" t="s">
        <v>26</v>
      </c>
      <c r="H78" s="32">
        <v>5069</v>
      </c>
      <c r="I78" s="32">
        <v>8448</v>
      </c>
      <c r="J78" s="32">
        <f>ROUND(H78*0.08,2)</f>
        <v>405.52</v>
      </c>
      <c r="K78" s="32">
        <f>ROUND(I78*0.02,2)</f>
        <v>168.96</v>
      </c>
      <c r="L78" s="32">
        <f>ROUND(H78*0.005,2)</f>
        <v>25.35</v>
      </c>
      <c r="M78" s="57">
        <v>0.25</v>
      </c>
      <c r="N78" s="26">
        <v>149.95</v>
      </c>
      <c r="O78" s="32" t="s">
        <v>149</v>
      </c>
      <c r="P78" s="32" t="s">
        <v>150</v>
      </c>
      <c r="Q78" s="32" t="s">
        <v>256</v>
      </c>
    </row>
    <row r="79" s="1" customFormat="1" ht="25" customHeight="1" spans="1:17">
      <c r="A79" s="15">
        <v>74</v>
      </c>
      <c r="B79" s="32" t="s">
        <v>257</v>
      </c>
      <c r="C79" s="32" t="s">
        <v>258</v>
      </c>
      <c r="D79" s="37" t="s">
        <v>23</v>
      </c>
      <c r="E79" s="19" t="s">
        <v>259</v>
      </c>
      <c r="F79" s="19" t="s">
        <v>260</v>
      </c>
      <c r="G79" s="20" t="s">
        <v>26</v>
      </c>
      <c r="H79" s="32">
        <v>5069</v>
      </c>
      <c r="I79" s="62">
        <v>8448</v>
      </c>
      <c r="J79" s="32">
        <f t="shared" ref="J79:J89" si="12">H79*0.08</f>
        <v>405.52</v>
      </c>
      <c r="K79" s="32">
        <f t="shared" ref="K79:K89" si="13">I79*0.02</f>
        <v>168.96</v>
      </c>
      <c r="L79" s="62">
        <f t="shared" ref="L79:L89" si="14">H79*0.5%</f>
        <v>25.345</v>
      </c>
      <c r="M79" s="57">
        <v>0.25</v>
      </c>
      <c r="N79" s="26">
        <v>149.95</v>
      </c>
      <c r="O79" s="32" t="s">
        <v>149</v>
      </c>
      <c r="P79" s="32" t="s">
        <v>150</v>
      </c>
      <c r="Q79" s="32">
        <v>3</v>
      </c>
    </row>
    <row r="80" s="1" customFormat="1" ht="35" customHeight="1" spans="1:17">
      <c r="A80" s="15">
        <v>75</v>
      </c>
      <c r="B80" s="32"/>
      <c r="C80" s="31" t="s">
        <v>261</v>
      </c>
      <c r="D80" s="37" t="s">
        <v>23</v>
      </c>
      <c r="E80" s="19" t="s">
        <v>262</v>
      </c>
      <c r="F80" s="19" t="s">
        <v>263</v>
      </c>
      <c r="G80" s="20" t="s">
        <v>26</v>
      </c>
      <c r="H80" s="32">
        <v>5069</v>
      </c>
      <c r="I80" s="62">
        <v>8448</v>
      </c>
      <c r="J80" s="32">
        <f>H80*0.08</f>
        <v>405.52</v>
      </c>
      <c r="K80" s="32">
        <f>I80*0.02</f>
        <v>168.96</v>
      </c>
      <c r="L80" s="62">
        <f>H80*0.5%</f>
        <v>25.345</v>
      </c>
      <c r="M80" s="57">
        <v>0.25</v>
      </c>
      <c r="N80" s="26">
        <v>149.95</v>
      </c>
      <c r="O80" s="32" t="s">
        <v>149</v>
      </c>
      <c r="P80" s="32" t="s">
        <v>150</v>
      </c>
      <c r="Q80" s="32">
        <v>3</v>
      </c>
    </row>
    <row r="81" s="1" customFormat="1" ht="25" customHeight="1" spans="1:17">
      <c r="A81" s="15">
        <v>76</v>
      </c>
      <c r="B81" s="32"/>
      <c r="C81" s="32" t="s">
        <v>264</v>
      </c>
      <c r="D81" s="37" t="s">
        <v>23</v>
      </c>
      <c r="E81" s="19" t="s">
        <v>265</v>
      </c>
      <c r="F81" s="19" t="s">
        <v>266</v>
      </c>
      <c r="G81" s="20" t="s">
        <v>26</v>
      </c>
      <c r="H81" s="32">
        <v>5069</v>
      </c>
      <c r="I81" s="62">
        <v>8448</v>
      </c>
      <c r="J81" s="32">
        <f>H81*0.08</f>
        <v>405.52</v>
      </c>
      <c r="K81" s="32">
        <f>I81*0.02</f>
        <v>168.96</v>
      </c>
      <c r="L81" s="62">
        <f>H81*0.5%</f>
        <v>25.345</v>
      </c>
      <c r="M81" s="57">
        <v>0.25</v>
      </c>
      <c r="N81" s="26">
        <v>149.95</v>
      </c>
      <c r="O81" s="32" t="s">
        <v>149</v>
      </c>
      <c r="P81" s="32" t="s">
        <v>150</v>
      </c>
      <c r="Q81" s="32">
        <v>3</v>
      </c>
    </row>
    <row r="82" s="1" customFormat="1" ht="25" customHeight="1" spans="1:17">
      <c r="A82" s="15">
        <v>77</v>
      </c>
      <c r="B82" s="32"/>
      <c r="C82" s="39" t="s">
        <v>267</v>
      </c>
      <c r="D82" s="37" t="s">
        <v>23</v>
      </c>
      <c r="E82" s="19" t="s">
        <v>268</v>
      </c>
      <c r="F82" s="19" t="s">
        <v>269</v>
      </c>
      <c r="G82" s="20" t="s">
        <v>26</v>
      </c>
      <c r="H82" s="32">
        <v>5069</v>
      </c>
      <c r="I82" s="62">
        <v>8448</v>
      </c>
      <c r="J82" s="32">
        <f>H82*0.08</f>
        <v>405.52</v>
      </c>
      <c r="K82" s="32">
        <f>I82*0.02</f>
        <v>168.96</v>
      </c>
      <c r="L82" s="62">
        <f>H82*0.5%</f>
        <v>25.345</v>
      </c>
      <c r="M82" s="57">
        <v>0.25</v>
      </c>
      <c r="N82" s="26">
        <v>149.95</v>
      </c>
      <c r="O82" s="32" t="s">
        <v>149</v>
      </c>
      <c r="P82" s="32" t="s">
        <v>150</v>
      </c>
      <c r="Q82" s="32">
        <v>3</v>
      </c>
    </row>
    <row r="83" s="1" customFormat="1" ht="25" customHeight="1" spans="1:17">
      <c r="A83" s="15">
        <v>78</v>
      </c>
      <c r="B83" s="32"/>
      <c r="C83" s="39" t="s">
        <v>270</v>
      </c>
      <c r="D83" s="37" t="s">
        <v>23</v>
      </c>
      <c r="E83" s="19" t="s">
        <v>271</v>
      </c>
      <c r="F83" s="19" t="s">
        <v>272</v>
      </c>
      <c r="G83" s="20" t="s">
        <v>26</v>
      </c>
      <c r="H83" s="32">
        <v>5069</v>
      </c>
      <c r="I83" s="62">
        <v>8448</v>
      </c>
      <c r="J83" s="32">
        <f>H83*0.08</f>
        <v>405.52</v>
      </c>
      <c r="K83" s="32">
        <f>I83*0.02</f>
        <v>168.96</v>
      </c>
      <c r="L83" s="62">
        <f>H83*0.5%</f>
        <v>25.345</v>
      </c>
      <c r="M83" s="57">
        <v>0.25</v>
      </c>
      <c r="N83" s="26">
        <v>149.95</v>
      </c>
      <c r="O83" s="32" t="s">
        <v>149</v>
      </c>
      <c r="P83" s="32" t="s">
        <v>150</v>
      </c>
      <c r="Q83" s="32">
        <v>3</v>
      </c>
    </row>
    <row r="84" s="1" customFormat="1" ht="25" customHeight="1" spans="1:17">
      <c r="A84" s="15">
        <v>79</v>
      </c>
      <c r="B84" s="32"/>
      <c r="C84" s="39" t="s">
        <v>273</v>
      </c>
      <c r="D84" s="37" t="s">
        <v>40</v>
      </c>
      <c r="E84" s="19" t="s">
        <v>274</v>
      </c>
      <c r="F84" s="19" t="s">
        <v>275</v>
      </c>
      <c r="G84" s="20" t="s">
        <v>26</v>
      </c>
      <c r="H84" s="32">
        <v>5069</v>
      </c>
      <c r="I84" s="62">
        <v>8448</v>
      </c>
      <c r="J84" s="32">
        <f>H84*0.08</f>
        <v>405.52</v>
      </c>
      <c r="K84" s="32">
        <f>I84*0.02</f>
        <v>168.96</v>
      </c>
      <c r="L84" s="62">
        <f>H84*0.5%</f>
        <v>25.345</v>
      </c>
      <c r="M84" s="57">
        <v>0.25</v>
      </c>
      <c r="N84" s="26">
        <v>149.95</v>
      </c>
      <c r="O84" s="32" t="s">
        <v>149</v>
      </c>
      <c r="P84" s="32" t="s">
        <v>150</v>
      </c>
      <c r="Q84" s="32">
        <v>3</v>
      </c>
    </row>
    <row r="85" s="1" customFormat="1" ht="25" customHeight="1" spans="1:17">
      <c r="A85" s="15">
        <v>80</v>
      </c>
      <c r="B85" s="32"/>
      <c r="C85" s="39" t="s">
        <v>276</v>
      </c>
      <c r="D85" s="37" t="s">
        <v>40</v>
      </c>
      <c r="E85" s="19" t="s">
        <v>277</v>
      </c>
      <c r="F85" s="19" t="s">
        <v>278</v>
      </c>
      <c r="G85" s="20" t="s">
        <v>26</v>
      </c>
      <c r="H85" s="32">
        <v>5069</v>
      </c>
      <c r="I85" s="62">
        <v>8448</v>
      </c>
      <c r="J85" s="32">
        <f>H85*0.08</f>
        <v>405.52</v>
      </c>
      <c r="K85" s="32">
        <f>I85*0.02</f>
        <v>168.96</v>
      </c>
      <c r="L85" s="62">
        <f>H85*0.5%</f>
        <v>25.345</v>
      </c>
      <c r="M85" s="57">
        <v>0.25</v>
      </c>
      <c r="N85" s="26">
        <v>149.95</v>
      </c>
      <c r="O85" s="32" t="s">
        <v>149</v>
      </c>
      <c r="P85" s="32" t="s">
        <v>150</v>
      </c>
      <c r="Q85" s="32">
        <v>3</v>
      </c>
    </row>
    <row r="86" s="1" customFormat="1" ht="25" customHeight="1" spans="1:17">
      <c r="A86" s="15">
        <v>81</v>
      </c>
      <c r="B86" s="32"/>
      <c r="C86" s="39" t="s">
        <v>279</v>
      </c>
      <c r="D86" s="37" t="s">
        <v>23</v>
      </c>
      <c r="E86" s="19" t="s">
        <v>280</v>
      </c>
      <c r="F86" s="19" t="s">
        <v>281</v>
      </c>
      <c r="G86" s="20" t="s">
        <v>26</v>
      </c>
      <c r="H86" s="32">
        <v>5069</v>
      </c>
      <c r="I86" s="62">
        <v>8448</v>
      </c>
      <c r="J86" s="32">
        <f>H86*0.08</f>
        <v>405.52</v>
      </c>
      <c r="K86" s="32">
        <f>I86*0.02</f>
        <v>168.96</v>
      </c>
      <c r="L86" s="62">
        <f>H86*0.5%</f>
        <v>25.345</v>
      </c>
      <c r="M86" s="57">
        <v>0.25</v>
      </c>
      <c r="N86" s="26">
        <v>149.95</v>
      </c>
      <c r="O86" s="32" t="s">
        <v>149</v>
      </c>
      <c r="P86" s="32" t="s">
        <v>150</v>
      </c>
      <c r="Q86" s="32">
        <v>3</v>
      </c>
    </row>
    <row r="87" s="1" customFormat="1" ht="25" customHeight="1" spans="1:17">
      <c r="A87" s="15">
        <v>82</v>
      </c>
      <c r="B87" s="32"/>
      <c r="C87" s="39" t="s">
        <v>282</v>
      </c>
      <c r="D87" s="37" t="s">
        <v>23</v>
      </c>
      <c r="E87" s="19" t="s">
        <v>283</v>
      </c>
      <c r="F87" s="19" t="s">
        <v>284</v>
      </c>
      <c r="G87" s="20" t="s">
        <v>26</v>
      </c>
      <c r="H87" s="32">
        <v>5069</v>
      </c>
      <c r="I87" s="62">
        <v>8448</v>
      </c>
      <c r="J87" s="32">
        <f>H87*0.08</f>
        <v>405.52</v>
      </c>
      <c r="K87" s="32">
        <f>I87*0.02</f>
        <v>168.96</v>
      </c>
      <c r="L87" s="62">
        <f>H87*0.5%</f>
        <v>25.345</v>
      </c>
      <c r="M87" s="57">
        <v>0.25</v>
      </c>
      <c r="N87" s="26">
        <v>149.95</v>
      </c>
      <c r="O87" s="32" t="s">
        <v>149</v>
      </c>
      <c r="P87" s="32" t="s">
        <v>150</v>
      </c>
      <c r="Q87" s="32">
        <v>3</v>
      </c>
    </row>
    <row r="88" s="1" customFormat="1" ht="25" customHeight="1" spans="1:17">
      <c r="A88" s="15">
        <v>83</v>
      </c>
      <c r="B88" s="32"/>
      <c r="C88" s="39" t="s">
        <v>285</v>
      </c>
      <c r="D88" s="37" t="s">
        <v>23</v>
      </c>
      <c r="E88" s="19" t="s">
        <v>286</v>
      </c>
      <c r="F88" s="19" t="s">
        <v>287</v>
      </c>
      <c r="G88" s="20" t="s">
        <v>26</v>
      </c>
      <c r="H88" s="32">
        <v>5069</v>
      </c>
      <c r="I88" s="62">
        <v>8448</v>
      </c>
      <c r="J88" s="32">
        <f>H88*0.08</f>
        <v>405.52</v>
      </c>
      <c r="K88" s="32">
        <f>I88*0.02</f>
        <v>168.96</v>
      </c>
      <c r="L88" s="62">
        <f>H88*0.5%</f>
        <v>25.345</v>
      </c>
      <c r="M88" s="57">
        <v>0.25</v>
      </c>
      <c r="N88" s="26">
        <v>149.95</v>
      </c>
      <c r="O88" s="32" t="s">
        <v>149</v>
      </c>
      <c r="P88" s="32" t="s">
        <v>150</v>
      </c>
      <c r="Q88" s="32">
        <v>3</v>
      </c>
    </row>
    <row r="89" s="1" customFormat="1" ht="39" customHeight="1" spans="1:17">
      <c r="A89" s="15">
        <v>84</v>
      </c>
      <c r="B89" s="21" t="s">
        <v>288</v>
      </c>
      <c r="C89" s="34" t="s">
        <v>289</v>
      </c>
      <c r="D89" s="24" t="s">
        <v>40</v>
      </c>
      <c r="E89" s="19" t="s">
        <v>290</v>
      </c>
      <c r="F89" s="19" t="s">
        <v>291</v>
      </c>
      <c r="G89" s="20" t="s">
        <v>26</v>
      </c>
      <c r="H89" s="21">
        <v>5069</v>
      </c>
      <c r="I89" s="21">
        <v>8448</v>
      </c>
      <c r="J89" s="56">
        <v>405.52</v>
      </c>
      <c r="K89" s="56">
        <v>168.96</v>
      </c>
      <c r="L89" s="32">
        <v>25.35</v>
      </c>
      <c r="M89" s="57">
        <v>0.25</v>
      </c>
      <c r="N89" s="56">
        <v>149.95</v>
      </c>
      <c r="O89" s="61">
        <v>45962</v>
      </c>
      <c r="P89" s="61">
        <v>45962</v>
      </c>
      <c r="Q89" s="21">
        <f>DATEDIF(O89,P89,"M")+1</f>
        <v>1</v>
      </c>
    </row>
    <row r="90" s="1" customFormat="1" ht="39" customHeight="1" spans="1:17">
      <c r="A90" s="67">
        <v>85</v>
      </c>
      <c r="B90" s="16" t="s">
        <v>292</v>
      </c>
      <c r="C90" s="68" t="s">
        <v>293</v>
      </c>
      <c r="D90" s="69" t="s">
        <v>23</v>
      </c>
      <c r="E90" s="70" t="s">
        <v>294</v>
      </c>
      <c r="F90" s="70" t="s">
        <v>295</v>
      </c>
      <c r="G90" s="20" t="s">
        <v>26</v>
      </c>
      <c r="H90" s="71">
        <v>5069</v>
      </c>
      <c r="I90" s="71">
        <v>8448</v>
      </c>
      <c r="J90" s="73">
        <f>H90*8%</f>
        <v>405.52</v>
      </c>
      <c r="K90" s="73">
        <f>I90*2%</f>
        <v>168.96</v>
      </c>
      <c r="L90" s="73">
        <f>H90*0.5%</f>
        <v>25.345</v>
      </c>
      <c r="M90" s="74">
        <v>0.25</v>
      </c>
      <c r="N90" s="73">
        <f>ROUNDDOWN((J90+K90+L90)*M90,2)</f>
        <v>149.95</v>
      </c>
      <c r="O90" s="75">
        <v>45962</v>
      </c>
      <c r="P90" s="75">
        <v>45962</v>
      </c>
      <c r="Q90" s="27">
        <v>1</v>
      </c>
    </row>
    <row r="91" s="1" customFormat="1" ht="25" customHeight="1" spans="1:17">
      <c r="A91" s="21">
        <v>86</v>
      </c>
      <c r="B91" s="21" t="s">
        <v>296</v>
      </c>
      <c r="C91" s="21" t="s">
        <v>297</v>
      </c>
      <c r="D91" s="21" t="s">
        <v>23</v>
      </c>
      <c r="E91" s="19" t="s">
        <v>298</v>
      </c>
      <c r="F91" s="19" t="s">
        <v>299</v>
      </c>
      <c r="G91" s="20" t="s">
        <v>26</v>
      </c>
      <c r="H91" s="72">
        <v>5069</v>
      </c>
      <c r="I91" s="72">
        <v>8448</v>
      </c>
      <c r="J91" s="76">
        <v>405.52</v>
      </c>
      <c r="K91" s="76">
        <v>168.96</v>
      </c>
      <c r="L91" s="76">
        <v>25.35</v>
      </c>
      <c r="M91" s="57">
        <v>0.25</v>
      </c>
      <c r="N91" s="76">
        <v>149.95</v>
      </c>
      <c r="O91" s="77">
        <v>45901</v>
      </c>
      <c r="P91" s="77">
        <v>45962</v>
      </c>
      <c r="Q91" s="21">
        <v>3</v>
      </c>
    </row>
    <row r="92" s="1" customFormat="1" ht="25" customHeight="1" spans="1:17">
      <c r="A92" s="21">
        <v>87</v>
      </c>
      <c r="B92" s="21"/>
      <c r="C92" s="21" t="s">
        <v>300</v>
      </c>
      <c r="D92" s="21" t="s">
        <v>23</v>
      </c>
      <c r="E92" s="19" t="s">
        <v>301</v>
      </c>
      <c r="F92" s="19" t="s">
        <v>302</v>
      </c>
      <c r="G92" s="20" t="s">
        <v>26</v>
      </c>
      <c r="H92" s="72">
        <v>5069</v>
      </c>
      <c r="I92" s="72">
        <v>8448</v>
      </c>
      <c r="J92" s="76">
        <v>405.52</v>
      </c>
      <c r="K92" s="76">
        <v>168.96</v>
      </c>
      <c r="L92" s="76">
        <v>25.35</v>
      </c>
      <c r="M92" s="57">
        <v>0.25</v>
      </c>
      <c r="N92" s="76">
        <v>149.95</v>
      </c>
      <c r="O92" s="77">
        <v>45901</v>
      </c>
      <c r="P92" s="77">
        <v>45962</v>
      </c>
      <c r="Q92" s="21">
        <v>3</v>
      </c>
    </row>
    <row r="93" s="1" customFormat="1" ht="25" customHeight="1" spans="1:17">
      <c r="A93" s="21">
        <v>88</v>
      </c>
      <c r="B93" s="21"/>
      <c r="C93" s="21" t="s">
        <v>303</v>
      </c>
      <c r="D93" s="21" t="s">
        <v>23</v>
      </c>
      <c r="E93" s="19" t="s">
        <v>304</v>
      </c>
      <c r="F93" s="19" t="s">
        <v>305</v>
      </c>
      <c r="G93" s="20" t="s">
        <v>26</v>
      </c>
      <c r="H93" s="72">
        <v>5069</v>
      </c>
      <c r="I93" s="72">
        <v>8448</v>
      </c>
      <c r="J93" s="76">
        <v>405.52</v>
      </c>
      <c r="K93" s="76">
        <v>168.96</v>
      </c>
      <c r="L93" s="76">
        <v>25.35</v>
      </c>
      <c r="M93" s="57">
        <v>0.25</v>
      </c>
      <c r="N93" s="76">
        <v>149.95</v>
      </c>
      <c r="O93" s="77">
        <v>45901</v>
      </c>
      <c r="P93" s="77">
        <v>45962</v>
      </c>
      <c r="Q93" s="21">
        <v>3</v>
      </c>
    </row>
    <row r="94" s="1" customFormat="1" ht="25" customHeight="1" spans="1:17">
      <c r="A94" s="21">
        <v>89</v>
      </c>
      <c r="B94" s="21"/>
      <c r="C94" s="21" t="s">
        <v>306</v>
      </c>
      <c r="D94" s="21" t="s">
        <v>23</v>
      </c>
      <c r="E94" s="19" t="s">
        <v>307</v>
      </c>
      <c r="F94" s="19" t="s">
        <v>308</v>
      </c>
      <c r="G94" s="20" t="s">
        <v>26</v>
      </c>
      <c r="H94" s="72">
        <v>5069</v>
      </c>
      <c r="I94" s="72">
        <v>8448</v>
      </c>
      <c r="J94" s="76">
        <v>405.52</v>
      </c>
      <c r="K94" s="76">
        <v>168.96</v>
      </c>
      <c r="L94" s="76">
        <v>25.35</v>
      </c>
      <c r="M94" s="57">
        <v>0.25</v>
      </c>
      <c r="N94" s="76">
        <v>149.95</v>
      </c>
      <c r="O94" s="77">
        <v>45901</v>
      </c>
      <c r="P94" s="77">
        <v>45962</v>
      </c>
      <c r="Q94" s="21">
        <v>3</v>
      </c>
    </row>
    <row r="95" s="1" customFormat="1" ht="25" customHeight="1" spans="1:17">
      <c r="A95" s="21">
        <v>90</v>
      </c>
      <c r="B95" s="21"/>
      <c r="C95" s="21" t="s">
        <v>309</v>
      </c>
      <c r="D95" s="21" t="s">
        <v>23</v>
      </c>
      <c r="E95" s="19" t="s">
        <v>310</v>
      </c>
      <c r="F95" s="19" t="s">
        <v>311</v>
      </c>
      <c r="G95" s="20" t="s">
        <v>26</v>
      </c>
      <c r="H95" s="72">
        <v>5069</v>
      </c>
      <c r="I95" s="72">
        <v>8448</v>
      </c>
      <c r="J95" s="76">
        <v>405.52</v>
      </c>
      <c r="K95" s="76">
        <v>168.96</v>
      </c>
      <c r="L95" s="76">
        <v>25.35</v>
      </c>
      <c r="M95" s="57">
        <v>0.25</v>
      </c>
      <c r="N95" s="76">
        <v>149.95</v>
      </c>
      <c r="O95" s="77">
        <v>45901</v>
      </c>
      <c r="P95" s="77">
        <v>45962</v>
      </c>
      <c r="Q95" s="21">
        <v>3</v>
      </c>
    </row>
    <row r="96" s="1" customFormat="1" ht="25" customHeight="1" spans="1:17">
      <c r="A96" s="21">
        <v>91</v>
      </c>
      <c r="B96" s="21"/>
      <c r="C96" s="21" t="s">
        <v>312</v>
      </c>
      <c r="D96" s="21" t="s">
        <v>40</v>
      </c>
      <c r="E96" s="19" t="s">
        <v>313</v>
      </c>
      <c r="F96" s="19" t="s">
        <v>314</v>
      </c>
      <c r="G96" s="20" t="s">
        <v>26</v>
      </c>
      <c r="H96" s="72">
        <v>5069</v>
      </c>
      <c r="I96" s="72">
        <v>8448</v>
      </c>
      <c r="J96" s="76">
        <v>405.52</v>
      </c>
      <c r="K96" s="76">
        <v>168.96</v>
      </c>
      <c r="L96" s="76">
        <v>25.35</v>
      </c>
      <c r="M96" s="57">
        <v>0.25</v>
      </c>
      <c r="N96" s="76">
        <v>149.95</v>
      </c>
      <c r="O96" s="77">
        <v>45901</v>
      </c>
      <c r="P96" s="77">
        <v>45962</v>
      </c>
      <c r="Q96" s="21">
        <v>3</v>
      </c>
    </row>
    <row r="97" s="1" customFormat="1" ht="25" customHeight="1" spans="1:17">
      <c r="A97" s="21">
        <v>92</v>
      </c>
      <c r="B97" s="21"/>
      <c r="C97" s="21" t="s">
        <v>315</v>
      </c>
      <c r="D97" s="21" t="s">
        <v>23</v>
      </c>
      <c r="E97" s="19" t="s">
        <v>316</v>
      </c>
      <c r="F97" s="19" t="s">
        <v>317</v>
      </c>
      <c r="G97" s="20" t="s">
        <v>26</v>
      </c>
      <c r="H97" s="72">
        <v>5069</v>
      </c>
      <c r="I97" s="72">
        <v>8448</v>
      </c>
      <c r="J97" s="76">
        <v>405.52</v>
      </c>
      <c r="K97" s="76">
        <v>168.96</v>
      </c>
      <c r="L97" s="76">
        <v>25.35</v>
      </c>
      <c r="M97" s="57">
        <v>0.25</v>
      </c>
      <c r="N97" s="76">
        <v>149.95</v>
      </c>
      <c r="O97" s="77">
        <v>45901</v>
      </c>
      <c r="P97" s="77">
        <v>45962</v>
      </c>
      <c r="Q97" s="21">
        <v>3</v>
      </c>
    </row>
    <row r="98" s="1" customFormat="1" ht="25" customHeight="1" spans="1:17">
      <c r="A98" s="21">
        <v>93</v>
      </c>
      <c r="B98" s="21"/>
      <c r="C98" s="21" t="s">
        <v>318</v>
      </c>
      <c r="D98" s="21" t="s">
        <v>23</v>
      </c>
      <c r="E98" s="19" t="s">
        <v>319</v>
      </c>
      <c r="F98" s="19" t="s">
        <v>29</v>
      </c>
      <c r="G98" s="20" t="s">
        <v>26</v>
      </c>
      <c r="H98" s="72">
        <v>5069</v>
      </c>
      <c r="I98" s="72">
        <v>8448</v>
      </c>
      <c r="J98" s="76">
        <v>405.52</v>
      </c>
      <c r="K98" s="76">
        <v>168.96</v>
      </c>
      <c r="L98" s="76">
        <v>25.35</v>
      </c>
      <c r="M98" s="57">
        <v>0.25</v>
      </c>
      <c r="N98" s="76">
        <v>149.95</v>
      </c>
      <c r="O98" s="77">
        <v>45962</v>
      </c>
      <c r="P98" s="77">
        <v>45962</v>
      </c>
      <c r="Q98" s="21">
        <v>1</v>
      </c>
    </row>
  </sheetData>
  <autoFilter ref="A5:Q98"/>
  <mergeCells count="29">
    <mergeCell ref="A1:Q1"/>
    <mergeCell ref="H2:I2"/>
    <mergeCell ref="J2:L2"/>
    <mergeCell ref="O5:P5"/>
    <mergeCell ref="A2:A4"/>
    <mergeCell ref="B2:B4"/>
    <mergeCell ref="B6:B27"/>
    <mergeCell ref="B28:B36"/>
    <mergeCell ref="B37:B38"/>
    <mergeCell ref="B39:B41"/>
    <mergeCell ref="B42:B44"/>
    <mergeCell ref="B45:B63"/>
    <mergeCell ref="B65:B77"/>
    <mergeCell ref="B79:B88"/>
    <mergeCell ref="B91:B98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6:C10 C16:C17 C18:D27">
    <cfRule type="expression" dxfId="0" priority="1" stopIfTrue="1">
      <formula>AND(COUNTIF($B$5:$B$9,C6)+COUNTIF(#REF!,C6)&gt;1,NOT(ISBLANK(C6)))</formula>
    </cfRule>
  </conditionalFormatting>
  <dataValidations count="1">
    <dataValidation type="list" allowBlank="1" showInputMessage="1" showErrorMessage="1" sqref="D89">
      <formula1>"男,女"</formula1>
    </dataValidation>
  </dataValidations>
  <printOptions horizontalCentered="1"/>
  <pageMargins left="0.354166666666667" right="0.354166666666667" top="0.393055555555556" bottom="0.393055555555556" header="0.313888888888889" footer="0.313888888888889"/>
  <pageSetup paperSize="9" scale="68" fitToHeight="0" orientation="landscape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2021-06-08T06:02:00Z</cp:lastPrinted>
  <dcterms:modified xsi:type="dcterms:W3CDTF">2026-01-27T04:53:19Z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