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AA大数据相关文件\A政务网站交接文件\2026\发布文件\0827人社\"/>
    </mc:Choice>
  </mc:AlternateContent>
  <bookViews>
    <workbookView windowWidth="27945" windowHeight="12255"/>
  </bookViews>
  <sheets>
    <sheet name="扩围专项补贴人员花名册" sheetId="1" r:id="rId1"/>
  </sheets>
  <externalReferences>
    <externalReference r:id="rId2"/>
  </externalReferences>
  <definedNames>
    <definedName name="_xlnm._FilterDatabase" localSheetId="0" hidden="1">扩围专项补贴人员花名册!$A$5:$R$232</definedName>
    <definedName name="_xlnm.Print_Area" localSheetId="0">扩围专项补贴人员花名册!$A$1:$R$232</definedName>
    <definedName name="_xlnm.Print_Titles" localSheetId="0">扩围专项补贴人员花名册!$1:5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G184" authorId="0">
      <text>
        <r>
          <rPr>
            <sz val="9"/>
            <rFont val="宋体"/>
            <charset val="134"/>
          </rPr>
          <t>2023年毕业</t>
        </r>
      </text>
    </comment>
    <comment ref="G190" authorId="0">
      <text>
        <r>
          <rPr>
            <sz val="9"/>
            <rFont val="宋体"/>
            <charset val="134"/>
          </rPr>
          <t>25年7-11月缴纳灵活就业，12月未缴纳，26.1月缴纳灵活就业养老，26.2-3未缴纳社保，领取失业金</t>
        </r>
      </text>
    </comment>
  </commentList>
</comments>
</file>

<file path=xl/sharedStrings.xml><?xml version="1.0" encoding="utf-8"?>
<sst xmlns="http://schemas.openxmlformats.org/spreadsheetml/2006/main" count="1006" uniqueCount="593">
  <si>
    <t>拟拨付2026年7月第一批稳就业扩大社会保险补贴范围补助资金花名册</t>
  </si>
  <si>
    <t>序号</t>
  </si>
  <si>
    <t>申报企业名称</t>
  </si>
  <si>
    <t>姓名</t>
  </si>
  <si>
    <t>性别</t>
  </si>
  <si>
    <t>身份证号码</t>
  </si>
  <si>
    <t>联系电话</t>
  </si>
  <si>
    <t>人员类别</t>
  </si>
  <si>
    <t>缴费基数</t>
  </si>
  <si>
    <t>个人缴纳部分</t>
  </si>
  <si>
    <t>享受补贴比例（25%）</t>
  </si>
  <si>
    <t>补贴月数</t>
  </si>
  <si>
    <t>补贴金额</t>
  </si>
  <si>
    <t>享受补贴起-止年月</t>
  </si>
  <si>
    <t>累计享受补贴月数</t>
  </si>
  <si>
    <t>基本养老保险、失业保险</t>
  </si>
  <si>
    <t>基本医疗保险</t>
  </si>
  <si>
    <t>基本养老保险（8%）</t>
  </si>
  <si>
    <t>基本医疗保险（2%）</t>
  </si>
  <si>
    <t>失业保险（0.5%）</t>
  </si>
  <si>
    <t>起</t>
  </si>
  <si>
    <t>止</t>
  </si>
  <si>
    <t>新疆中瑞商贸物流集团有限责任公司</t>
  </si>
  <si>
    <t>吴宇泽</t>
  </si>
  <si>
    <t>男</t>
  </si>
  <si>
    <t>6523***0315</t>
  </si>
  <si>
    <t>131***377</t>
  </si>
  <si>
    <t>高校毕业生</t>
  </si>
  <si>
    <t>新疆安能达橡塑制品有限公司</t>
  </si>
  <si>
    <t>刘苏</t>
  </si>
  <si>
    <t>女</t>
  </si>
  <si>
    <t>3203***302X</t>
  </si>
  <si>
    <t>181***876</t>
  </si>
  <si>
    <t>登记失业半年以上人员</t>
  </si>
  <si>
    <t>新疆祥力绿建科技有限公司</t>
  </si>
  <si>
    <t>芦建华</t>
  </si>
  <si>
    <t>6501***5317</t>
  </si>
  <si>
    <t>139***856</t>
  </si>
  <si>
    <t>新疆九鼎商贸物流集团有限责任公司</t>
  </si>
  <si>
    <t>加璐瑶</t>
  </si>
  <si>
    <t>6105***6049</t>
  </si>
  <si>
    <t>183***952</t>
  </si>
  <si>
    <t>新疆九鼎智慧物贸有限公司</t>
  </si>
  <si>
    <t>贺银凤</t>
  </si>
  <si>
    <t>5002***1789</t>
  </si>
  <si>
    <t>156***108</t>
  </si>
  <si>
    <t>新疆九鼎哈威商贸有限责任公司</t>
  </si>
  <si>
    <t>艾克拉木·阿布都克热木</t>
  </si>
  <si>
    <t>6531***1414</t>
  </si>
  <si>
    <t>173***370</t>
  </si>
  <si>
    <t>2025年12月</t>
  </si>
  <si>
    <t>2026年4月</t>
  </si>
  <si>
    <t>新疆九鼎文旅有限责任公司</t>
  </si>
  <si>
    <t>张博晨</t>
  </si>
  <si>
    <t>6501***1818</t>
  </si>
  <si>
    <t>131***537</t>
  </si>
  <si>
    <t>2025年9月</t>
  </si>
  <si>
    <t>张雪萍</t>
  </si>
  <si>
    <t>6222***4124</t>
  </si>
  <si>
    <t>136***795</t>
  </si>
  <si>
    <t>马冰月</t>
  </si>
  <si>
    <t>6523***682X</t>
  </si>
  <si>
    <t>178***763</t>
  </si>
  <si>
    <t>李海青</t>
  </si>
  <si>
    <t>6227***1781</t>
  </si>
  <si>
    <t>187***027</t>
  </si>
  <si>
    <t>2026年5月</t>
  </si>
  <si>
    <t>新疆九鼎恒兴蔬菜经营管理有限公司</t>
  </si>
  <si>
    <t>张添瑞</t>
  </si>
  <si>
    <t>6542***0012</t>
  </si>
  <si>
    <t>189***766</t>
  </si>
  <si>
    <t>2025年11月</t>
  </si>
  <si>
    <t>2026年3月</t>
  </si>
  <si>
    <t>乌鲁木齐九鼎雪域食品冷冻有限公司</t>
  </si>
  <si>
    <t>麻新宇</t>
  </si>
  <si>
    <t>6590***4813</t>
  </si>
  <si>
    <t>150***435</t>
  </si>
  <si>
    <t>张庆余</t>
  </si>
  <si>
    <t>6542***1213</t>
  </si>
  <si>
    <t>184***052</t>
  </si>
  <si>
    <t>杨承域</t>
  </si>
  <si>
    <t>6501***1312</t>
  </si>
  <si>
    <t>131***985</t>
  </si>
  <si>
    <t>于永富</t>
  </si>
  <si>
    <t>2310***2916</t>
  </si>
  <si>
    <t>156***100</t>
  </si>
  <si>
    <t>2025年8月</t>
  </si>
  <si>
    <t>2026年2月</t>
  </si>
  <si>
    <t>2026年7月</t>
  </si>
  <si>
    <t>谷松枝</t>
  </si>
  <si>
    <t>4128***1026</t>
  </si>
  <si>
    <t>182***298</t>
  </si>
  <si>
    <t>沈万山</t>
  </si>
  <si>
    <t>6501***2491</t>
  </si>
  <si>
    <t>181***238</t>
  </si>
  <si>
    <t>袁雪兰</t>
  </si>
  <si>
    <t>4130***532X</t>
  </si>
  <si>
    <t>159***467</t>
  </si>
  <si>
    <t>火照环</t>
  </si>
  <si>
    <t>6204***332X</t>
  </si>
  <si>
    <t>180***661</t>
  </si>
  <si>
    <t>新疆天恒基仓储有限公司</t>
  </si>
  <si>
    <t>徐珊珊</t>
  </si>
  <si>
    <t>5137***082X</t>
  </si>
  <si>
    <t>153***873</t>
  </si>
  <si>
    <t>杨晓燕</t>
  </si>
  <si>
    <t>6521***0726</t>
  </si>
  <si>
    <t>199***532</t>
  </si>
  <si>
    <t>2025年1月</t>
  </si>
  <si>
    <t>新疆九鼎物产有限公司</t>
  </si>
  <si>
    <t>席悦</t>
  </si>
  <si>
    <t>6528***1146</t>
  </si>
  <si>
    <t>137***410</t>
  </si>
  <si>
    <t>新疆锦祥悦酒店管理有限公司</t>
  </si>
  <si>
    <t>马秋琳</t>
  </si>
  <si>
    <t>6523***6823</t>
  </si>
  <si>
    <t>187***669</t>
  </si>
  <si>
    <t>海米沙·海米提</t>
  </si>
  <si>
    <t>6541***0520</t>
  </si>
  <si>
    <t>189***448</t>
  </si>
  <si>
    <t>新疆中贸文化旅游有限公司</t>
  </si>
  <si>
    <t>陆阔</t>
  </si>
  <si>
    <t>6228***2919</t>
  </si>
  <si>
    <t>132***071</t>
  </si>
  <si>
    <t>新疆梦工厂国际旅行社有限公司</t>
  </si>
  <si>
    <t>张梦涵</t>
  </si>
  <si>
    <t>4102***9843</t>
  </si>
  <si>
    <t>152***391</t>
  </si>
  <si>
    <t>余珍</t>
  </si>
  <si>
    <t>4128***7661</t>
  </si>
  <si>
    <t>156***002</t>
  </si>
  <si>
    <t>孛林珠</t>
  </si>
  <si>
    <t>6527***4525</t>
  </si>
  <si>
    <t>185***903</t>
  </si>
  <si>
    <t>王茜</t>
  </si>
  <si>
    <t>5227***0321</t>
  </si>
  <si>
    <t>166***944</t>
  </si>
  <si>
    <t>刘倩</t>
  </si>
  <si>
    <t>4115***372X</t>
  </si>
  <si>
    <t>150***619</t>
  </si>
  <si>
    <t>宋萌萌</t>
  </si>
  <si>
    <t>6227***2328</t>
  </si>
  <si>
    <t>188***677</t>
  </si>
  <si>
    <t>新疆梦启国际旅行社有限公司</t>
  </si>
  <si>
    <t>张为娟</t>
  </si>
  <si>
    <t>6226***124X</t>
  </si>
  <si>
    <t>178***304</t>
  </si>
  <si>
    <t>马势权</t>
  </si>
  <si>
    <t>6521***1438</t>
  </si>
  <si>
    <t>166***590</t>
  </si>
  <si>
    <t>杨凯</t>
  </si>
  <si>
    <t>6501***2013</t>
  </si>
  <si>
    <t>186***855</t>
  </si>
  <si>
    <t>新疆朗客国际旅行社有限公司</t>
  </si>
  <si>
    <t>谢晨明</t>
  </si>
  <si>
    <t>6528***3213</t>
  </si>
  <si>
    <t>136***997</t>
  </si>
  <si>
    <t>孔璐瑶</t>
  </si>
  <si>
    <t>6501***5626</t>
  </si>
  <si>
    <t>155***336</t>
  </si>
  <si>
    <t>沈明升</t>
  </si>
  <si>
    <t>6223***4632</t>
  </si>
  <si>
    <t>175***803</t>
  </si>
  <si>
    <t>新疆蜂行国际旅行社有限公司</t>
  </si>
  <si>
    <t>李润萍</t>
  </si>
  <si>
    <t>6541***3320</t>
  </si>
  <si>
    <t>181***197</t>
  </si>
  <si>
    <t>李仪</t>
  </si>
  <si>
    <t>4127***4561</t>
  </si>
  <si>
    <t>150***598</t>
  </si>
  <si>
    <t>刘培琰</t>
  </si>
  <si>
    <t>6501***4021</t>
  </si>
  <si>
    <t>133***759</t>
  </si>
  <si>
    <t>翟孝天</t>
  </si>
  <si>
    <t>6501***3217</t>
  </si>
  <si>
    <t>177***665</t>
  </si>
  <si>
    <t>新疆丝路风景国际旅行社有限公司</t>
  </si>
  <si>
    <t>牛佳瑞</t>
  </si>
  <si>
    <t>6543***0023</t>
  </si>
  <si>
    <t>134***834</t>
  </si>
  <si>
    <t>马青</t>
  </si>
  <si>
    <t>6523***002X</t>
  </si>
  <si>
    <t>191***114</t>
  </si>
  <si>
    <t>马秀秀</t>
  </si>
  <si>
    <t>6205***1247</t>
  </si>
  <si>
    <t>180***384</t>
  </si>
  <si>
    <t>张杨洋</t>
  </si>
  <si>
    <t>3412***861X</t>
  </si>
  <si>
    <t>181***221</t>
  </si>
  <si>
    <t>新疆千佰途国际旅行社有限公司</t>
  </si>
  <si>
    <t>戚玉敏</t>
  </si>
  <si>
    <t>6541***3287</t>
  </si>
  <si>
    <t>176***570</t>
  </si>
  <si>
    <t>张译文</t>
  </si>
  <si>
    <t>6501***1826</t>
  </si>
  <si>
    <t>130***119</t>
  </si>
  <si>
    <t>徐瑞琦</t>
  </si>
  <si>
    <t>6501***2528</t>
  </si>
  <si>
    <t>181***783</t>
  </si>
  <si>
    <t>罗建勋</t>
  </si>
  <si>
    <t>6501***6013</t>
  </si>
  <si>
    <t>181***715</t>
  </si>
  <si>
    <t>新疆妙途国际旅行社有限公司</t>
  </si>
  <si>
    <t>孔家乐</t>
  </si>
  <si>
    <t>4104***9549</t>
  </si>
  <si>
    <t>152***563</t>
  </si>
  <si>
    <t>黄宜境</t>
  </si>
  <si>
    <t>6590***3225</t>
  </si>
  <si>
    <t>189***661</t>
  </si>
  <si>
    <t>肖丽</t>
  </si>
  <si>
    <t>6228***1241</t>
  </si>
  <si>
    <t>176***712</t>
  </si>
  <si>
    <t>侯小妹</t>
  </si>
  <si>
    <t>3708***4825</t>
  </si>
  <si>
    <t>156***615</t>
  </si>
  <si>
    <t>王心怡</t>
  </si>
  <si>
    <t>6543***0020</t>
  </si>
  <si>
    <t>139***514</t>
  </si>
  <si>
    <t>向容</t>
  </si>
  <si>
    <t>5002***2604</t>
  </si>
  <si>
    <t>155***747</t>
  </si>
  <si>
    <t>新疆泽行疆途国际旅行社有限公司</t>
  </si>
  <si>
    <t>邱月</t>
  </si>
  <si>
    <t>6521***2229</t>
  </si>
  <si>
    <t>150***662</t>
  </si>
  <si>
    <t>张楚彤</t>
  </si>
  <si>
    <t>6501***1824</t>
  </si>
  <si>
    <t>176***775</t>
  </si>
  <si>
    <t>贾多多</t>
  </si>
  <si>
    <t>6227***1364</t>
  </si>
  <si>
    <t>156***864</t>
  </si>
  <si>
    <t>新疆州游记国际旅行社有限公司</t>
  </si>
  <si>
    <t>曾虹鲜</t>
  </si>
  <si>
    <t>5109***3603</t>
  </si>
  <si>
    <t>195***183</t>
  </si>
  <si>
    <t>张晓萱</t>
  </si>
  <si>
    <t>6523***2020</t>
  </si>
  <si>
    <t>189***851</t>
  </si>
  <si>
    <t>许如意</t>
  </si>
  <si>
    <t>6501***3045</t>
  </si>
  <si>
    <t>186***072</t>
  </si>
  <si>
    <t>见晶晶</t>
  </si>
  <si>
    <t>3412***7904</t>
  </si>
  <si>
    <t>136***049</t>
  </si>
  <si>
    <t>李旺旺</t>
  </si>
  <si>
    <t>6224***0540</t>
  </si>
  <si>
    <t>155***191</t>
  </si>
  <si>
    <t>新疆禾黍幽谷企业管理有限公司</t>
  </si>
  <si>
    <t>赵燕境</t>
  </si>
  <si>
    <t>4110***3260</t>
  </si>
  <si>
    <t>138***607</t>
  </si>
  <si>
    <t>新疆亭西国际旅行社有限公司</t>
  </si>
  <si>
    <t>何鸿茹</t>
  </si>
  <si>
    <t>5113***7489</t>
  </si>
  <si>
    <t>185***952</t>
  </si>
  <si>
    <t>阮超男</t>
  </si>
  <si>
    <t>4116***1543</t>
  </si>
  <si>
    <t>175***186</t>
  </si>
  <si>
    <t>新疆自由诗国际旅行社有限公司</t>
  </si>
  <si>
    <t>叶璇</t>
  </si>
  <si>
    <t>6523***0028</t>
  </si>
  <si>
    <t>137***474</t>
  </si>
  <si>
    <t>佟梦荷</t>
  </si>
  <si>
    <t>6541***5027</t>
  </si>
  <si>
    <t>182***318</t>
  </si>
  <si>
    <t>新疆聚鑫慧建材有限公司</t>
  </si>
  <si>
    <t>崔澄曜</t>
  </si>
  <si>
    <t>3209***5719</t>
  </si>
  <si>
    <t>158***917</t>
  </si>
  <si>
    <t>阿布都西库尔·托合提买提</t>
  </si>
  <si>
    <t>6531***1537</t>
  </si>
  <si>
    <t>155***200</t>
  </si>
  <si>
    <t>阿卜敦麦麦提·托合提麦麦提</t>
  </si>
  <si>
    <t>6532***3296</t>
  </si>
  <si>
    <t>192***157</t>
  </si>
  <si>
    <t>新疆天润暖通建材有限公司</t>
  </si>
  <si>
    <t>菲尔黛维斯·库都斯</t>
  </si>
  <si>
    <t>6501***2313</t>
  </si>
  <si>
    <t>157***814</t>
  </si>
  <si>
    <t>麦合木提·吾吉</t>
  </si>
  <si>
    <t>6531***0930</t>
  </si>
  <si>
    <t>181***212</t>
  </si>
  <si>
    <t>新疆誉拓隆疆文具有限公司</t>
  </si>
  <si>
    <t>刘钰轩</t>
  </si>
  <si>
    <t>1305***3921</t>
  </si>
  <si>
    <t>151***270</t>
  </si>
  <si>
    <t>新疆希梵尼食品有限公司</t>
  </si>
  <si>
    <t>陶莹莹</t>
  </si>
  <si>
    <t>4127***2929</t>
  </si>
  <si>
    <t>131***210</t>
  </si>
  <si>
    <t>徐文</t>
  </si>
  <si>
    <t>4115***5964</t>
  </si>
  <si>
    <t>189***697</t>
  </si>
  <si>
    <t>赵文娟</t>
  </si>
  <si>
    <t>6205***256X</t>
  </si>
  <si>
    <t>183***069</t>
  </si>
  <si>
    <t>创福智能装备（乌鲁木齐）有限公司</t>
  </si>
  <si>
    <t>蒋欣怡</t>
  </si>
  <si>
    <t>6107***2525</t>
  </si>
  <si>
    <t>181***980</t>
  </si>
  <si>
    <t>冶小刚</t>
  </si>
  <si>
    <t>6404***3052</t>
  </si>
  <si>
    <t>150***605</t>
  </si>
  <si>
    <t>乌鲁木齐伟星新型建材有限公司</t>
  </si>
  <si>
    <t>王潇晗</t>
  </si>
  <si>
    <t>4102***3043</t>
  </si>
  <si>
    <t>150***174</t>
  </si>
  <si>
    <t>宋佳瑶</t>
  </si>
  <si>
    <t>6101***3521</t>
  </si>
  <si>
    <t>133***398</t>
  </si>
  <si>
    <t>乌鲁木齐上善元科技有限公司</t>
  </si>
  <si>
    <t>杨海霞</t>
  </si>
  <si>
    <t>6201***7428</t>
  </si>
  <si>
    <t>181***553</t>
  </si>
  <si>
    <t>郭晓倩</t>
  </si>
  <si>
    <t>6222***2422</t>
  </si>
  <si>
    <t>177***785</t>
  </si>
  <si>
    <t>新疆剑达福源农林科技开发有限责任公司</t>
  </si>
  <si>
    <t>李金达</t>
  </si>
  <si>
    <t>6205***1096</t>
  </si>
  <si>
    <t>199***780</t>
  </si>
  <si>
    <t>罗玲玲</t>
  </si>
  <si>
    <t>6529***4129</t>
  </si>
  <si>
    <t>195***429</t>
  </si>
  <si>
    <t>张莉</t>
  </si>
  <si>
    <t>6205***3229</t>
  </si>
  <si>
    <t>150***440</t>
  </si>
  <si>
    <t>新疆路德新材料有限公司</t>
  </si>
  <si>
    <t>张永孝</t>
  </si>
  <si>
    <t>6321***451X</t>
  </si>
  <si>
    <t>155***267</t>
  </si>
  <si>
    <t>新疆尚上智航国际贸易有限公司</t>
  </si>
  <si>
    <t>阿丽米妮萨·奥布力</t>
  </si>
  <si>
    <t>6531***244X</t>
  </si>
  <si>
    <t>156***122</t>
  </si>
  <si>
    <t>新疆昌平源矿业科技有限公司</t>
  </si>
  <si>
    <t>黄玉德</t>
  </si>
  <si>
    <t>6206***3777</t>
  </si>
  <si>
    <t>180***436</t>
  </si>
  <si>
    <t>胡睿璇</t>
  </si>
  <si>
    <t>6523***3524</t>
  </si>
  <si>
    <t>181***974</t>
  </si>
  <si>
    <t>刘丽华</t>
  </si>
  <si>
    <t>6501***4726</t>
  </si>
  <si>
    <t>157***898</t>
  </si>
  <si>
    <t>彭一婧</t>
  </si>
  <si>
    <t>1422***4764</t>
  </si>
  <si>
    <t>133***697</t>
  </si>
  <si>
    <t>新疆白手起家商贸有限责任公司</t>
  </si>
  <si>
    <t>温兆澎</t>
  </si>
  <si>
    <t>6204***1915</t>
  </si>
  <si>
    <t>195***656</t>
  </si>
  <si>
    <t>清冠纳米科技（新疆）有限公司</t>
  </si>
  <si>
    <t>岁玉姣</t>
  </si>
  <si>
    <t>4113***6529</t>
  </si>
  <si>
    <t>157***872</t>
  </si>
  <si>
    <t>新疆天恒基城市发展运营有限公司</t>
  </si>
  <si>
    <t>闫旭</t>
  </si>
  <si>
    <t>6590***3220</t>
  </si>
  <si>
    <t>181***793</t>
  </si>
  <si>
    <t>新疆天恒基市政管理有限公司</t>
  </si>
  <si>
    <t>滕亚静</t>
  </si>
  <si>
    <t>6523***0324</t>
  </si>
  <si>
    <t>176***718</t>
  </si>
  <si>
    <t>陈宁宇</t>
  </si>
  <si>
    <t>6523***0512</t>
  </si>
  <si>
    <t>158***416</t>
  </si>
  <si>
    <t>新疆天山人才智汇发展有限责任公司</t>
  </si>
  <si>
    <t>张全瑞</t>
  </si>
  <si>
    <t>6204***452X</t>
  </si>
  <si>
    <t>136***235</t>
  </si>
  <si>
    <t>郭魏萱</t>
  </si>
  <si>
    <t>6523***0024</t>
  </si>
  <si>
    <t>184***269</t>
  </si>
  <si>
    <t>王淑婷</t>
  </si>
  <si>
    <t>6541***5380</t>
  </si>
  <si>
    <t>152***907</t>
  </si>
  <si>
    <t>周怡伶</t>
  </si>
  <si>
    <t>6501***0822</t>
  </si>
  <si>
    <t>181***613</t>
  </si>
  <si>
    <t>樊齐仁</t>
  </si>
  <si>
    <t>6522***4713</t>
  </si>
  <si>
    <t>133***659</t>
  </si>
  <si>
    <t>魏亚妮</t>
  </si>
  <si>
    <t>6227***0807</t>
  </si>
  <si>
    <t>186***826</t>
  </si>
  <si>
    <t>周绅浩</t>
  </si>
  <si>
    <t>1404***807X</t>
  </si>
  <si>
    <t>155***719</t>
  </si>
  <si>
    <t>赵海博</t>
  </si>
  <si>
    <t>6590***2413</t>
  </si>
  <si>
    <t>189***046</t>
  </si>
  <si>
    <t>李雯婷</t>
  </si>
  <si>
    <t>6542***1427</t>
  </si>
  <si>
    <t>152***080</t>
  </si>
  <si>
    <t>高朝洋</t>
  </si>
  <si>
    <t>4331***0015</t>
  </si>
  <si>
    <t>137***767</t>
  </si>
  <si>
    <t>印佳</t>
  </si>
  <si>
    <t>6541***4825</t>
  </si>
  <si>
    <t>152***573</t>
  </si>
  <si>
    <t>臧千玉</t>
  </si>
  <si>
    <t>6542***1527</t>
  </si>
  <si>
    <t>177***582</t>
  </si>
  <si>
    <t>王心宇</t>
  </si>
  <si>
    <t>6501***0021</t>
  </si>
  <si>
    <t>188***960</t>
  </si>
  <si>
    <t>娄双双</t>
  </si>
  <si>
    <t>6501***1728</t>
  </si>
  <si>
    <t>181***132</t>
  </si>
  <si>
    <t>新疆天山智汇职业技能培训学校有限公司</t>
  </si>
  <si>
    <t>孙程宇</t>
  </si>
  <si>
    <t>6501***5111</t>
  </si>
  <si>
    <t>185***532</t>
  </si>
  <si>
    <t>李龙龙</t>
  </si>
  <si>
    <t>6205***081X</t>
  </si>
  <si>
    <t>176***943</t>
  </si>
  <si>
    <t>卢晓庆</t>
  </si>
  <si>
    <t>6543***0027</t>
  </si>
  <si>
    <t>181***601</t>
  </si>
  <si>
    <t>张衡</t>
  </si>
  <si>
    <t>2323***0831</t>
  </si>
  <si>
    <t>192***141</t>
  </si>
  <si>
    <t>费丽红</t>
  </si>
  <si>
    <t>6541***6028</t>
  </si>
  <si>
    <t>186***690</t>
  </si>
  <si>
    <t>新疆合领国有资产经营管理有限公司</t>
  </si>
  <si>
    <t>范杰灵</t>
  </si>
  <si>
    <t>5113***2822</t>
  </si>
  <si>
    <t>192***153</t>
  </si>
  <si>
    <t>新疆鸿程口腔医疗连锁管理有限责任公司</t>
  </si>
  <si>
    <t>胡奖兰</t>
  </si>
  <si>
    <t>6523***1068</t>
  </si>
  <si>
    <t>136***368</t>
  </si>
  <si>
    <t>乌鲁木齐驼达达国际旅游有限公司</t>
  </si>
  <si>
    <t>古载丽努尔·麦麦提</t>
  </si>
  <si>
    <t>6531***2482</t>
  </si>
  <si>
    <t>184***467</t>
  </si>
  <si>
    <t>新疆乐昂商贸有限责任公司</t>
  </si>
  <si>
    <t>马梦雪</t>
  </si>
  <si>
    <t>6521***182X</t>
  </si>
  <si>
    <t>182***260</t>
  </si>
  <si>
    <t>茹柯耶·图尔迪</t>
  </si>
  <si>
    <t>6531***6048</t>
  </si>
  <si>
    <t>166***570</t>
  </si>
  <si>
    <t>新疆陕交科技有限公司</t>
  </si>
  <si>
    <t>赵锦轩</t>
  </si>
  <si>
    <t>6104***0017</t>
  </si>
  <si>
    <t>180***940</t>
  </si>
  <si>
    <t>新疆瑞鼎信息工程有限公司</t>
  </si>
  <si>
    <t>张筱婉</t>
  </si>
  <si>
    <t>6501***1343</t>
  </si>
  <si>
    <t>133***369</t>
  </si>
  <si>
    <t>乌鲁木齐鹏安商业有限公司</t>
  </si>
  <si>
    <t>白一凡</t>
  </si>
  <si>
    <t>6501***0834</t>
  </si>
  <si>
    <t>185***834</t>
  </si>
  <si>
    <t>2025年10月</t>
  </si>
  <si>
    <t>新疆汇擎好又多生活超市有限公司</t>
  </si>
  <si>
    <t>张怡</t>
  </si>
  <si>
    <t>6541***0629</t>
  </si>
  <si>
    <t>151***718</t>
  </si>
  <si>
    <t>新疆丝路亚心数字科技发展有限公司</t>
  </si>
  <si>
    <t>闫晓红</t>
  </si>
  <si>
    <t>6542***1623</t>
  </si>
  <si>
    <t>199***546</t>
  </si>
  <si>
    <t>李郑童</t>
  </si>
  <si>
    <t>6542***0029</t>
  </si>
  <si>
    <t>136***561</t>
  </si>
  <si>
    <t>盛紫怡</t>
  </si>
  <si>
    <t>6531***2240</t>
  </si>
  <si>
    <t>135***994</t>
  </si>
  <si>
    <t>王宇默</t>
  </si>
  <si>
    <t>3411***7524</t>
  </si>
  <si>
    <t>131***892</t>
  </si>
  <si>
    <t>新疆生产建设兵团文化旅游投资集团有限公司</t>
  </si>
  <si>
    <t>蔡荣星</t>
  </si>
  <si>
    <t>1309***3919</t>
  </si>
  <si>
    <t>183***897</t>
  </si>
  <si>
    <t>新疆亚心建设集团有限公司</t>
  </si>
  <si>
    <t>于珂懿</t>
  </si>
  <si>
    <t>6501***2821</t>
  </si>
  <si>
    <t>189***203</t>
  </si>
  <si>
    <t>新疆游客集散中心有限公司乌鲁木齐兵旅昆仑酒店分公司</t>
  </si>
  <si>
    <t>钱良奇</t>
  </si>
  <si>
    <t>6501***3213</t>
  </si>
  <si>
    <t>182***078</t>
  </si>
  <si>
    <t>安迪娜·艾萨江</t>
  </si>
  <si>
    <t>6523***1928</t>
  </si>
  <si>
    <t>133***417</t>
  </si>
  <si>
    <t>热罕古丽·艾尼瓦尔</t>
  </si>
  <si>
    <t>6532***3925</t>
  </si>
  <si>
    <t>175***727</t>
  </si>
  <si>
    <t>古丽巴努木·阿不都谢衣提</t>
  </si>
  <si>
    <t>6521***1429</t>
  </si>
  <si>
    <t>阿力亚·艾外都</t>
  </si>
  <si>
    <t>6522***2969</t>
  </si>
  <si>
    <t>133***641</t>
  </si>
  <si>
    <t>阿合萨吾列·什那尔别克</t>
  </si>
  <si>
    <t>6542***098X</t>
  </si>
  <si>
    <t>135***063</t>
  </si>
  <si>
    <t>马文瑞</t>
  </si>
  <si>
    <t>6221***1743</t>
  </si>
  <si>
    <t>152***742</t>
  </si>
  <si>
    <t>古丽且克然·加马里</t>
  </si>
  <si>
    <t>6529***3228</t>
  </si>
  <si>
    <t>193***528</t>
  </si>
  <si>
    <t>新疆游客集散中心有限公司乌鲁木齐亚心园林酒店分公司</t>
  </si>
  <si>
    <t>排日旦木·艾山</t>
  </si>
  <si>
    <t>6529***1025</t>
  </si>
  <si>
    <t>132***646</t>
  </si>
  <si>
    <t>茹鲜古丽·哈力克</t>
  </si>
  <si>
    <t>6529***3321</t>
  </si>
  <si>
    <t>176***095</t>
  </si>
  <si>
    <t>新疆兵旅大旗科技有限公司</t>
  </si>
  <si>
    <t>龚凇森</t>
  </si>
  <si>
    <t>6202***0411</t>
  </si>
  <si>
    <t>166***607</t>
  </si>
  <si>
    <t>邹宇晶</t>
  </si>
  <si>
    <t>4110***7531</t>
  </si>
  <si>
    <t>182***839</t>
  </si>
  <si>
    <t>新疆天润生物科技股份有限公司</t>
  </si>
  <si>
    <t>尹慧</t>
  </si>
  <si>
    <t>6501***2021</t>
  </si>
  <si>
    <t>151***195</t>
  </si>
  <si>
    <t>邓笑利</t>
  </si>
  <si>
    <t>3412***0280</t>
  </si>
  <si>
    <t>150***616</t>
  </si>
  <si>
    <t>胡美丽</t>
  </si>
  <si>
    <t>6212***5647</t>
  </si>
  <si>
    <t>187***382</t>
  </si>
  <si>
    <t>刘思慧</t>
  </si>
  <si>
    <t>6523***6424</t>
  </si>
  <si>
    <t>159***496</t>
  </si>
  <si>
    <t>周玥</t>
  </si>
  <si>
    <t>6542***0040</t>
  </si>
  <si>
    <t>133***314</t>
  </si>
  <si>
    <t>杨宇龙</t>
  </si>
  <si>
    <t>6540***3312</t>
  </si>
  <si>
    <t>187***207</t>
  </si>
  <si>
    <t>张磊海</t>
  </si>
  <si>
    <t>6223***4313</t>
  </si>
  <si>
    <t>181***989</t>
  </si>
  <si>
    <t>马卓</t>
  </si>
  <si>
    <t>6501***3219</t>
  </si>
  <si>
    <t>176***308</t>
  </si>
  <si>
    <t>杨颜菲</t>
  </si>
  <si>
    <t>6523***0026</t>
  </si>
  <si>
    <t>137***438</t>
  </si>
  <si>
    <t>郭雪雯</t>
  </si>
  <si>
    <t>6523***0022</t>
  </si>
  <si>
    <t>139***776</t>
  </si>
  <si>
    <t>尹丹</t>
  </si>
  <si>
    <t>6523***0047</t>
  </si>
  <si>
    <t>186***382</t>
  </si>
  <si>
    <t>张嫚</t>
  </si>
  <si>
    <t>3412***5524</t>
  </si>
  <si>
    <t>137***038</t>
  </si>
  <si>
    <t>王芳平</t>
  </si>
  <si>
    <t>6523***4446</t>
  </si>
  <si>
    <t>181***521</t>
  </si>
  <si>
    <t>余恩赫</t>
  </si>
  <si>
    <t>4600***037X</t>
  </si>
  <si>
    <t>175***219</t>
  </si>
  <si>
    <t>马文豪</t>
  </si>
  <si>
    <t>4127***4554</t>
  </si>
  <si>
    <t>152***257</t>
  </si>
  <si>
    <t>腾隽岩</t>
  </si>
  <si>
    <t>6501***6513</t>
  </si>
  <si>
    <t>150***225</t>
  </si>
  <si>
    <t>付志昂</t>
  </si>
  <si>
    <t>4127***1259</t>
  </si>
  <si>
    <t>133***726</t>
  </si>
  <si>
    <t>杜拉特·乌斯番</t>
  </si>
  <si>
    <t>6541***0616</t>
  </si>
  <si>
    <t>181***377</t>
  </si>
  <si>
    <t>徐智伟</t>
  </si>
  <si>
    <t>177***007</t>
  </si>
  <si>
    <t>赵汀雨</t>
  </si>
  <si>
    <t>6501***1326</t>
  </si>
  <si>
    <t>152***607</t>
  </si>
  <si>
    <t>张泽坤</t>
  </si>
  <si>
    <t>4105***6295</t>
  </si>
  <si>
    <t>181***991</t>
  </si>
  <si>
    <t>刘恩慧</t>
  </si>
  <si>
    <t>6540***1789</t>
  </si>
  <si>
    <t>138***464</t>
  </si>
  <si>
    <t>冶明珠</t>
  </si>
  <si>
    <t>6501***0820</t>
  </si>
  <si>
    <t>186***236</t>
  </si>
  <si>
    <t>潘刚强</t>
  </si>
  <si>
    <t>3303***5614</t>
  </si>
  <si>
    <t>180***355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</si>
</sst>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  <numFmt numFmtId="178" formatCode="0_ "/>
    <numFmt numFmtId="179" formatCode="0_);[Red]\(0\)"/>
    <numFmt numFmtId="180" formatCode="0.00;[Red]0.00"/>
    <numFmt numFmtId="181" formatCode="0.00_);[Red]\(0.00\)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  <font>
      <sz val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4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24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177" fontId="1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49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8" fontId="1" fillId="0" borderId="1" xfId="49" applyNumberFormat="1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2 2" xfId="49"/>
    <cellStyle name="百分比 4" xfId="50"/>
    <cellStyle name="常规 10" xfId="51"/>
  </cellStyles>
  <dxfs count="18">
    <dxf>
      <font>
        <color indexed="16"/>
      </font>
      <fill>
        <patternFill patternType="solid">
          <fgColor indexed="10"/>
          <bgColor indexed="45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xwechat_files\wxid_6645016450014_5b2a\msg\file\2026-03\&#31038;&#20445;&#34917;&#36148;2026.2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6">
          <cell r="C6" t="str">
            <v>崔娟</v>
          </cell>
          <cell r="D6" t="str">
            <v>女</v>
          </cell>
          <cell r="E6" t="str">
            <v>640321198811162120</v>
          </cell>
          <cell r="F6">
            <v>18195558068</v>
          </cell>
          <cell r="G6" t="str">
            <v>普通劳动者</v>
          </cell>
          <cell r="H6">
            <v>8448</v>
          </cell>
        </row>
        <row r="7">
          <cell r="C7" t="str">
            <v>刘学志</v>
          </cell>
          <cell r="D7" t="str">
            <v>男</v>
          </cell>
          <cell r="E7" t="str">
            <v>622224197912134011</v>
          </cell>
          <cell r="F7">
            <v>13579816576</v>
          </cell>
          <cell r="G7" t="str">
            <v>普通劳动者</v>
          </cell>
          <cell r="H7">
            <v>7117</v>
          </cell>
        </row>
        <row r="8">
          <cell r="C8" t="str">
            <v>高光辉</v>
          </cell>
          <cell r="D8" t="str">
            <v>男</v>
          </cell>
          <cell r="E8" t="str">
            <v>62272619980916123X</v>
          </cell>
          <cell r="F8">
            <v>15249303243</v>
          </cell>
          <cell r="G8" t="str">
            <v>普通劳动者</v>
          </cell>
          <cell r="H8">
            <v>6497</v>
          </cell>
        </row>
        <row r="9">
          <cell r="C9" t="str">
            <v>王亚农</v>
          </cell>
          <cell r="D9" t="str">
            <v>男</v>
          </cell>
          <cell r="E9" t="str">
            <v>370283199101065839</v>
          </cell>
          <cell r="F9">
            <v>18290887330</v>
          </cell>
          <cell r="G9" t="str">
            <v>普通劳动者</v>
          </cell>
          <cell r="H9">
            <v>8448</v>
          </cell>
        </row>
        <row r="10">
          <cell r="C10" t="str">
            <v>郭宁</v>
          </cell>
          <cell r="D10" t="str">
            <v>男</v>
          </cell>
          <cell r="E10" t="str">
            <v>650103199007066413</v>
          </cell>
          <cell r="F10">
            <v>15199011359</v>
          </cell>
          <cell r="G10" t="str">
            <v>普通劳动者</v>
          </cell>
          <cell r="H10">
            <v>6944</v>
          </cell>
        </row>
        <row r="11">
          <cell r="C11" t="str">
            <v>马晓刚</v>
          </cell>
          <cell r="D11" t="str">
            <v>男</v>
          </cell>
          <cell r="E11" t="str">
            <v>652301199311032517</v>
          </cell>
          <cell r="F11">
            <v>15199375041</v>
          </cell>
          <cell r="G11" t="str">
            <v>普通劳动者</v>
          </cell>
          <cell r="H11">
            <v>8448</v>
          </cell>
        </row>
        <row r="12">
          <cell r="C12" t="str">
            <v>刘慧芳</v>
          </cell>
          <cell r="D12" t="str">
            <v>女</v>
          </cell>
          <cell r="E12" t="str">
            <v>412721199410045041</v>
          </cell>
          <cell r="F12">
            <v>15719982125</v>
          </cell>
          <cell r="G12" t="str">
            <v>普通劳动者</v>
          </cell>
          <cell r="H12">
            <v>6511</v>
          </cell>
        </row>
        <row r="13">
          <cell r="C13" t="str">
            <v>王佳蕊</v>
          </cell>
          <cell r="D13" t="str">
            <v>女</v>
          </cell>
          <cell r="E13" t="str">
            <v>650106199703281327</v>
          </cell>
          <cell r="F13">
            <v>13199846784</v>
          </cell>
          <cell r="G13" t="str">
            <v>普通劳动者</v>
          </cell>
          <cell r="H13">
            <v>6301</v>
          </cell>
        </row>
        <row r="14">
          <cell r="C14" t="str">
            <v>阿不都热扎克·热合曼</v>
          </cell>
          <cell r="D14" t="str">
            <v>男</v>
          </cell>
          <cell r="E14" t="str">
            <v>652122198406240016</v>
          </cell>
          <cell r="F14">
            <v>15026080263</v>
          </cell>
          <cell r="G14" t="str">
            <v>普通劳动者</v>
          </cell>
          <cell r="H14">
            <v>6982</v>
          </cell>
        </row>
        <row r="15">
          <cell r="C15" t="str">
            <v>杨帆</v>
          </cell>
          <cell r="D15" t="str">
            <v>男</v>
          </cell>
          <cell r="E15" t="str">
            <v>430523199802057213</v>
          </cell>
          <cell r="F15">
            <v>19973254773</v>
          </cell>
          <cell r="G15" t="str">
            <v>普通劳动者</v>
          </cell>
          <cell r="H15">
            <v>7787</v>
          </cell>
        </row>
        <row r="16">
          <cell r="C16" t="str">
            <v>陈美颖</v>
          </cell>
          <cell r="D16" t="str">
            <v>女</v>
          </cell>
          <cell r="E16" t="str">
            <v>650103199412190629</v>
          </cell>
          <cell r="F16">
            <v>18599189199</v>
          </cell>
          <cell r="G16" t="str">
            <v>普通劳动者</v>
          </cell>
          <cell r="H16">
            <v>6667</v>
          </cell>
        </row>
        <row r="17">
          <cell r="C17" t="str">
            <v>何慧航</v>
          </cell>
          <cell r="D17" t="str">
            <v>女</v>
          </cell>
          <cell r="E17" t="str">
            <v>411121199907157061</v>
          </cell>
          <cell r="F17">
            <v>18195937647</v>
          </cell>
          <cell r="G17" t="str">
            <v>普通劳动者</v>
          </cell>
          <cell r="H17">
            <v>7285</v>
          </cell>
        </row>
        <row r="18">
          <cell r="C18" t="str">
            <v>池欣荣</v>
          </cell>
          <cell r="D18" t="str">
            <v>女</v>
          </cell>
          <cell r="E18" t="str">
            <v>412727199504132021</v>
          </cell>
          <cell r="F18">
            <v>18338616387</v>
          </cell>
          <cell r="G18" t="str">
            <v>普通劳动者</v>
          </cell>
          <cell r="H18">
            <v>6581</v>
          </cell>
        </row>
        <row r="19">
          <cell r="C19" t="str">
            <v>马康龙</v>
          </cell>
          <cell r="D19" t="str">
            <v>男</v>
          </cell>
          <cell r="E19" t="str">
            <v>650121199708243710</v>
          </cell>
          <cell r="F19">
            <v>17799796002</v>
          </cell>
          <cell r="G19" t="str">
            <v>普通劳动者</v>
          </cell>
          <cell r="H19">
            <v>7051</v>
          </cell>
        </row>
        <row r="20">
          <cell r="C20" t="str">
            <v>牛文斌</v>
          </cell>
          <cell r="D20" t="str">
            <v>男</v>
          </cell>
          <cell r="E20" t="str">
            <v>659001199809133614</v>
          </cell>
          <cell r="F20">
            <v>18703098103</v>
          </cell>
          <cell r="G20" t="str">
            <v>普通劳动者</v>
          </cell>
          <cell r="H20">
            <v>5069</v>
          </cell>
        </row>
        <row r="21">
          <cell r="C21" t="str">
            <v>张健</v>
          </cell>
          <cell r="D21" t="str">
            <v>男</v>
          </cell>
          <cell r="E21" t="str">
            <v>650105198012100717</v>
          </cell>
          <cell r="F21">
            <v>15739076208</v>
          </cell>
          <cell r="G21" t="str">
            <v>普通劳动者</v>
          </cell>
          <cell r="H21">
            <v>8448</v>
          </cell>
        </row>
        <row r="22">
          <cell r="C22" t="str">
            <v>李景羽</v>
          </cell>
          <cell r="D22" t="str">
            <v>女</v>
          </cell>
          <cell r="E22" t="str">
            <v>620123200506150949</v>
          </cell>
          <cell r="F22">
            <v>19593138473</v>
          </cell>
          <cell r="G22" t="str">
            <v>普通劳动者</v>
          </cell>
          <cell r="H22">
            <v>6777</v>
          </cell>
        </row>
        <row r="23">
          <cell r="C23" t="str">
            <v>肖龙</v>
          </cell>
          <cell r="D23" t="str">
            <v>男</v>
          </cell>
          <cell r="E23" t="str">
            <v>622421199106104839</v>
          </cell>
          <cell r="F23">
            <v>15509946102</v>
          </cell>
          <cell r="G23" t="str">
            <v>普通劳动者</v>
          </cell>
          <cell r="H23">
            <v>5284</v>
          </cell>
        </row>
        <row r="24">
          <cell r="C24" t="str">
            <v>杨楠</v>
          </cell>
          <cell r="D24" t="str">
            <v>男</v>
          </cell>
          <cell r="E24" t="str">
            <v>650106200010171614</v>
          </cell>
          <cell r="F24">
            <v>17690896007</v>
          </cell>
          <cell r="G24" t="str">
            <v>普通劳动者</v>
          </cell>
          <cell r="H24">
            <v>5175</v>
          </cell>
        </row>
        <row r="25">
          <cell r="C25" t="str">
            <v>冯龙海</v>
          </cell>
          <cell r="D25" t="str">
            <v>男</v>
          </cell>
          <cell r="E25" t="str">
            <v>652324200005130012</v>
          </cell>
          <cell r="F25">
            <v>17395712597</v>
          </cell>
          <cell r="G25" t="str">
            <v>普通劳动者</v>
          </cell>
          <cell r="H25">
            <v>6625</v>
          </cell>
        </row>
        <row r="26">
          <cell r="C26" t="str">
            <v>马建新</v>
          </cell>
          <cell r="D26" t="str">
            <v>男</v>
          </cell>
          <cell r="E26" t="str">
            <v>650106198006102034</v>
          </cell>
          <cell r="F26">
            <v>13201335444</v>
          </cell>
          <cell r="G26" t="str">
            <v>普通劳动者</v>
          </cell>
          <cell r="H26">
            <v>5069</v>
          </cell>
        </row>
        <row r="27">
          <cell r="C27" t="str">
            <v>海瑞</v>
          </cell>
          <cell r="D27" t="str">
            <v>男</v>
          </cell>
          <cell r="E27" t="str">
            <v>650106199608092317</v>
          </cell>
          <cell r="F27">
            <v>17599795997</v>
          </cell>
          <cell r="G27" t="str">
            <v>普通劳动者</v>
          </cell>
          <cell r="H27">
            <v>5069</v>
          </cell>
        </row>
        <row r="28">
          <cell r="C28" t="str">
            <v>徐智伟</v>
          </cell>
          <cell r="D28" t="str">
            <v>男</v>
          </cell>
          <cell r="E28" t="str">
            <v>652301200009070315</v>
          </cell>
          <cell r="F28">
            <v>17799599007</v>
          </cell>
          <cell r="G28" t="str">
            <v>普通劳动者</v>
          </cell>
          <cell r="H28">
            <v>8448</v>
          </cell>
        </row>
        <row r="29">
          <cell r="C29" t="str">
            <v>赵汀雨</v>
          </cell>
          <cell r="D29" t="str">
            <v>女</v>
          </cell>
          <cell r="E29" t="str">
            <v>650106200009251326</v>
          </cell>
          <cell r="F29">
            <v>15276712607</v>
          </cell>
          <cell r="G29" t="str">
            <v>普通劳动者</v>
          </cell>
          <cell r="H29">
            <v>5069</v>
          </cell>
        </row>
        <row r="30">
          <cell r="C30" t="str">
            <v>王玉萍</v>
          </cell>
          <cell r="D30" t="str">
            <v>女</v>
          </cell>
          <cell r="E30" t="str">
            <v>622301199612122043</v>
          </cell>
          <cell r="F30">
            <v>18899599326</v>
          </cell>
          <cell r="G30" t="str">
            <v>高校毕业生</v>
          </cell>
          <cell r="H30">
            <v>8448</v>
          </cell>
        </row>
        <row r="31">
          <cell r="C31" t="str">
            <v>尹慧</v>
          </cell>
          <cell r="D31" t="str">
            <v>女</v>
          </cell>
          <cell r="E31" t="str">
            <v>650106199910082021</v>
          </cell>
          <cell r="F31">
            <v>15160956195</v>
          </cell>
          <cell r="G31" t="str">
            <v>高校毕业生</v>
          </cell>
          <cell r="H31">
            <v>6979</v>
          </cell>
        </row>
        <row r="32">
          <cell r="C32" t="str">
            <v>邓笑利</v>
          </cell>
          <cell r="D32" t="str">
            <v>女</v>
          </cell>
          <cell r="E32" t="str">
            <v>341225199810100280</v>
          </cell>
          <cell r="F32">
            <v>15029206616</v>
          </cell>
          <cell r="G32" t="str">
            <v>高校毕业生</v>
          </cell>
          <cell r="H32">
            <v>8448</v>
          </cell>
        </row>
        <row r="33">
          <cell r="C33" t="str">
            <v>胡美丽</v>
          </cell>
          <cell r="D33" t="str">
            <v>女</v>
          </cell>
          <cell r="E33" t="str">
            <v>621222199903165647</v>
          </cell>
          <cell r="F33">
            <v>18799754382</v>
          </cell>
          <cell r="G33" t="str">
            <v>高校毕业生</v>
          </cell>
          <cell r="H33">
            <v>8448</v>
          </cell>
        </row>
        <row r="34">
          <cell r="C34" t="str">
            <v>刘思慧</v>
          </cell>
          <cell r="D34" t="str">
            <v>女</v>
          </cell>
          <cell r="E34" t="str">
            <v>652301200005166424</v>
          </cell>
          <cell r="F34">
            <v>15999095496</v>
          </cell>
          <cell r="G34" t="str">
            <v>高校毕业生</v>
          </cell>
          <cell r="H34">
            <v>7780</v>
          </cell>
        </row>
        <row r="35">
          <cell r="C35" t="str">
            <v>周玥</v>
          </cell>
          <cell r="D35" t="str">
            <v>女</v>
          </cell>
          <cell r="E35" t="str">
            <v>654226199902210040</v>
          </cell>
          <cell r="F35">
            <v>13325674314</v>
          </cell>
          <cell r="G35" t="str">
            <v>高校毕业生</v>
          </cell>
          <cell r="H35">
            <v>7396</v>
          </cell>
        </row>
        <row r="36">
          <cell r="C36" t="str">
            <v>杨宇龙</v>
          </cell>
          <cell r="D36" t="str">
            <v>男</v>
          </cell>
          <cell r="E36" t="str">
            <v>654001200102213312</v>
          </cell>
          <cell r="F36">
            <v>18703074207</v>
          </cell>
          <cell r="G36" t="str">
            <v>高校毕业生</v>
          </cell>
          <cell r="H36">
            <v>7956</v>
          </cell>
        </row>
        <row r="37">
          <cell r="C37" t="str">
            <v>张磊海</v>
          </cell>
          <cell r="D37" t="str">
            <v>男</v>
          </cell>
          <cell r="E37" t="str">
            <v>622301200109084313</v>
          </cell>
          <cell r="F37">
            <v>18193573989</v>
          </cell>
          <cell r="G37" t="str">
            <v>高校毕业生</v>
          </cell>
          <cell r="H37">
            <v>7853</v>
          </cell>
        </row>
        <row r="38">
          <cell r="C38" t="str">
            <v>马卓</v>
          </cell>
          <cell r="D38" t="str">
            <v>男</v>
          </cell>
          <cell r="E38" t="str">
            <v>650121200010273219</v>
          </cell>
          <cell r="F38">
            <v>17690739308</v>
          </cell>
          <cell r="G38" t="str">
            <v>高校毕业生</v>
          </cell>
          <cell r="H38">
            <v>7954</v>
          </cell>
        </row>
        <row r="39">
          <cell r="C39" t="str">
            <v>杨颜菲</v>
          </cell>
          <cell r="D39" t="str">
            <v>女</v>
          </cell>
          <cell r="E39" t="str">
            <v>652327200010170026</v>
          </cell>
          <cell r="F39">
            <v>13779869438</v>
          </cell>
          <cell r="G39" t="str">
            <v>高校毕业生</v>
          </cell>
          <cell r="H39">
            <v>6555</v>
          </cell>
        </row>
        <row r="40">
          <cell r="C40" t="str">
            <v>郭雪雯</v>
          </cell>
          <cell r="D40" t="str">
            <v>女</v>
          </cell>
          <cell r="E40" t="str">
            <v>652324200203150022</v>
          </cell>
          <cell r="F40">
            <v>13999102776</v>
          </cell>
          <cell r="G40" t="str">
            <v>高校毕业生</v>
          </cell>
          <cell r="H40">
            <v>6898</v>
          </cell>
        </row>
        <row r="41">
          <cell r="C41" t="str">
            <v>尹丹</v>
          </cell>
          <cell r="D41" t="str">
            <v>女</v>
          </cell>
          <cell r="E41" t="str">
            <v>652328199908110047</v>
          </cell>
          <cell r="F41">
            <v>18699484382</v>
          </cell>
          <cell r="G41" t="str">
            <v>高校毕业生</v>
          </cell>
          <cell r="H41">
            <v>6982</v>
          </cell>
        </row>
        <row r="42">
          <cell r="C42" t="str">
            <v>张嫚</v>
          </cell>
          <cell r="D42" t="str">
            <v>女</v>
          </cell>
          <cell r="E42" t="str">
            <v>341225200212015524</v>
          </cell>
          <cell r="F42">
            <v>13779621038</v>
          </cell>
          <cell r="G42" t="str">
            <v>高校毕业生</v>
          </cell>
          <cell r="H42">
            <v>5674</v>
          </cell>
        </row>
        <row r="43">
          <cell r="C43" t="str">
            <v>王芳平</v>
          </cell>
          <cell r="D43" t="str">
            <v>女</v>
          </cell>
          <cell r="E43" t="str">
            <v>652301199911154446</v>
          </cell>
          <cell r="F43">
            <v>18196145521</v>
          </cell>
          <cell r="G43" t="str">
            <v>高校毕业生</v>
          </cell>
          <cell r="H43">
            <v>7625</v>
          </cell>
        </row>
        <row r="44">
          <cell r="C44" t="str">
            <v>余恩赫</v>
          </cell>
          <cell r="D44" t="str">
            <v>男</v>
          </cell>
          <cell r="E44" t="str">
            <v>46003320020605037X</v>
          </cell>
          <cell r="F44">
            <v>17589828219</v>
          </cell>
          <cell r="G44" t="str">
            <v>高校毕业生</v>
          </cell>
          <cell r="H44">
            <v>6302</v>
          </cell>
        </row>
        <row r="45">
          <cell r="C45" t="str">
            <v>杜拉特·乌斯番</v>
          </cell>
          <cell r="D45" t="str">
            <v>男</v>
          </cell>
          <cell r="E45" t="str">
            <v>654128200205120616</v>
          </cell>
          <cell r="F45">
            <v>18160697377</v>
          </cell>
          <cell r="G45" t="str">
            <v>高校毕业生</v>
          </cell>
          <cell r="H45">
            <v>5287</v>
          </cell>
        </row>
        <row r="46">
          <cell r="C46" t="str">
            <v>马文豪</v>
          </cell>
          <cell r="D46" t="str">
            <v>男</v>
          </cell>
          <cell r="E46" t="str">
            <v>412728200209254554</v>
          </cell>
          <cell r="F46">
            <v>15299626257</v>
          </cell>
          <cell r="G46" t="str">
            <v>高校毕业生</v>
          </cell>
          <cell r="H46">
            <v>6430</v>
          </cell>
        </row>
        <row r="47">
          <cell r="C47" t="str">
            <v>腾隽岩</v>
          </cell>
          <cell r="D47" t="str">
            <v>男</v>
          </cell>
          <cell r="E47" t="str">
            <v>650102199811206513</v>
          </cell>
          <cell r="F47">
            <v>15099198225</v>
          </cell>
          <cell r="G47" t="str">
            <v>高校毕业生</v>
          </cell>
          <cell r="H47">
            <v>6162</v>
          </cell>
        </row>
        <row r="48">
          <cell r="C48" t="str">
            <v>张泽坤</v>
          </cell>
          <cell r="D48" t="str">
            <v>男</v>
          </cell>
          <cell r="E48" t="str">
            <v>410522200211306295</v>
          </cell>
          <cell r="F48">
            <v>18140962991</v>
          </cell>
          <cell r="G48" t="str">
            <v>高校毕业生</v>
          </cell>
          <cell r="H48">
            <v>5069</v>
          </cell>
        </row>
        <row r="49">
          <cell r="C49" t="str">
            <v>刘恩慧</v>
          </cell>
          <cell r="D49" t="str">
            <v>女</v>
          </cell>
          <cell r="E49" t="str">
            <v>654023199909221789</v>
          </cell>
          <cell r="F49">
            <v>13899913464</v>
          </cell>
          <cell r="G49" t="str">
            <v>高校毕业生</v>
          </cell>
          <cell r="H49">
            <v>5069</v>
          </cell>
        </row>
        <row r="50">
          <cell r="C50" t="str">
            <v>付志昂</v>
          </cell>
          <cell r="D50" t="str">
            <v>男</v>
          </cell>
          <cell r="E50" t="str">
            <v>412727200001111259</v>
          </cell>
          <cell r="F50">
            <v>13399002726</v>
          </cell>
          <cell r="G50" t="str">
            <v>高校毕业生</v>
          </cell>
          <cell r="H50">
            <v>5977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32"/>
  <sheetViews>
    <sheetView tabSelected="1" view="pageBreakPreview" zoomScale="90" zoomScaleNormal="90" workbookViewId="0">
      <pane ySplit="5" topLeftCell="A6" activePane="bottomLeft" state="frozen"/>
      <selection/>
      <selection pane="bottomLeft" activeCell="D238" sqref="D238"/>
    </sheetView>
  </sheetViews>
  <sheetFormatPr defaultColWidth="9" defaultRowHeight="13.5"/>
  <cols>
    <col min="1" max="1" width="4.44166666666667" style="1" customWidth="1"/>
    <col min="2" max="2" width="34.875" style="1" customWidth="1"/>
    <col min="3" max="3" width="24.5" style="1" customWidth="1"/>
    <col min="4" max="4" width="5.55833333333333" style="1" customWidth="1"/>
    <col min="5" max="5" width="13.75" style="1" customWidth="1"/>
    <col min="6" max="6" width="11.6666666666667" style="1" customWidth="1"/>
    <col min="7" max="7" width="12" style="1" customWidth="1"/>
    <col min="8" max="9" width="9.025" style="3" customWidth="1"/>
    <col min="10" max="11" width="9.25" style="3" customWidth="1"/>
    <col min="12" max="12" width="8.125" style="3" customWidth="1"/>
    <col min="13" max="13" width="5.89166666666667" style="1" customWidth="1"/>
    <col min="14" max="14" width="5" style="1" customWidth="1"/>
    <col min="15" max="15" width="9.33333333333333" style="3" customWidth="1"/>
    <col min="16" max="17" width="11.8916666666667" style="4" customWidth="1"/>
    <col min="18" max="18" width="5.38333333333333" style="1" customWidth="1"/>
    <col min="19" max="16354" width="9" style="1"/>
  </cols>
  <sheetData>
    <row r="1" ht="54" customHeight="1" spans="1:18">
      <c r="A1" s="5" t="s">
        <v>0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5"/>
      <c r="N1" s="5"/>
      <c r="O1" s="6"/>
      <c r="P1" s="7"/>
      <c r="Q1" s="7"/>
      <c r="R1" s="5"/>
    </row>
    <row r="2" ht="19" customHeight="1" spans="1:1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/>
      <c r="J2" s="9" t="s">
        <v>9</v>
      </c>
      <c r="K2" s="9"/>
      <c r="L2" s="9"/>
      <c r="M2" s="10" t="s">
        <v>10</v>
      </c>
      <c r="N2" s="10" t="s">
        <v>11</v>
      </c>
      <c r="O2" s="9" t="s">
        <v>12</v>
      </c>
      <c r="P2" s="11" t="s">
        <v>13</v>
      </c>
      <c r="Q2" s="11"/>
      <c r="R2" s="10" t="s">
        <v>14</v>
      </c>
    </row>
    <row r="3" ht="27" customHeight="1" spans="1:18">
      <c r="A3" s="8"/>
      <c r="B3" s="8"/>
      <c r="C3" s="8"/>
      <c r="D3" s="8"/>
      <c r="E3" s="8"/>
      <c r="F3" s="8"/>
      <c r="G3" s="8"/>
      <c r="H3" s="12" t="s">
        <v>15</v>
      </c>
      <c r="I3" s="12" t="s">
        <v>16</v>
      </c>
      <c r="J3" s="12" t="s">
        <v>17</v>
      </c>
      <c r="K3" s="12" t="s">
        <v>18</v>
      </c>
      <c r="L3" s="12" t="s">
        <v>19</v>
      </c>
      <c r="M3" s="10"/>
      <c r="N3" s="10"/>
      <c r="O3" s="9"/>
      <c r="P3" s="11"/>
      <c r="Q3" s="11"/>
      <c r="R3" s="10"/>
    </row>
    <row r="4" ht="27" customHeight="1" spans="1:18">
      <c r="A4" s="8"/>
      <c r="B4" s="8"/>
      <c r="C4" s="8"/>
      <c r="D4" s="8"/>
      <c r="E4" s="8"/>
      <c r="F4" s="8"/>
      <c r="G4" s="8"/>
      <c r="H4" s="12"/>
      <c r="I4" s="12"/>
      <c r="J4" s="12"/>
      <c r="K4" s="12"/>
      <c r="L4" s="12"/>
      <c r="M4" s="10"/>
      <c r="N4" s="10"/>
      <c r="O4" s="9"/>
      <c r="P4" s="11" t="s">
        <v>20</v>
      </c>
      <c r="Q4" s="11" t="s">
        <v>21</v>
      </c>
      <c r="R4" s="10"/>
    </row>
    <row r="5" ht="22" customHeight="1" spans="1:18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  <c r="I5" s="14">
        <v>9</v>
      </c>
      <c r="J5" s="14">
        <v>14</v>
      </c>
      <c r="K5" s="14">
        <v>15</v>
      </c>
      <c r="L5" s="14">
        <v>16</v>
      </c>
      <c r="M5" s="14">
        <v>18</v>
      </c>
      <c r="N5" s="14"/>
      <c r="O5" s="14">
        <v>19</v>
      </c>
      <c r="P5" s="13">
        <v>20</v>
      </c>
      <c r="Q5" s="13"/>
      <c r="R5" s="13">
        <v>21</v>
      </c>
    </row>
    <row r="6" s="1" customFormat="1" ht="28" customHeight="1" spans="1:18">
      <c r="A6" s="15">
        <v>1</v>
      </c>
      <c r="B6" s="15" t="s">
        <v>22</v>
      </c>
      <c r="C6" s="16" t="s">
        <v>23</v>
      </c>
      <c r="D6" s="15" t="s">
        <v>24</v>
      </c>
      <c r="E6" s="16" t="s">
        <v>25</v>
      </c>
      <c r="F6" s="16" t="s">
        <v>26</v>
      </c>
      <c r="G6" s="15" t="s">
        <v>27</v>
      </c>
      <c r="H6" s="17">
        <v>5700</v>
      </c>
      <c r="I6" s="18">
        <v>5700</v>
      </c>
      <c r="J6" s="19">
        <f t="shared" ref="J6:J11" si="0">H6*0.08</f>
        <v>456</v>
      </c>
      <c r="K6" s="19">
        <f t="shared" ref="K6:K11" si="1">I6*0.02</f>
        <v>114</v>
      </c>
      <c r="L6" s="19">
        <f>H6*0.005</f>
        <v>28.5</v>
      </c>
      <c r="M6" s="20">
        <v>0.25</v>
      </c>
      <c r="N6" s="18">
        <v>3</v>
      </c>
      <c r="O6" s="19">
        <v>448.88</v>
      </c>
      <c r="P6" s="21">
        <v>46143</v>
      </c>
      <c r="Q6" s="21">
        <v>46204</v>
      </c>
      <c r="R6" s="15">
        <f>DATEDIF(P6,Q6,"M")+1</f>
        <v>3</v>
      </c>
    </row>
    <row r="7" s="1" customFormat="1" ht="23" customHeight="1" spans="1:18">
      <c r="A7" s="15">
        <v>2</v>
      </c>
      <c r="B7" s="15" t="s">
        <v>28</v>
      </c>
      <c r="C7" s="16" t="s">
        <v>29</v>
      </c>
      <c r="D7" s="16" t="s">
        <v>30</v>
      </c>
      <c r="E7" s="16" t="s">
        <v>31</v>
      </c>
      <c r="F7" s="16" t="s">
        <v>32</v>
      </c>
      <c r="G7" s="16" t="s">
        <v>33</v>
      </c>
      <c r="H7" s="17">
        <v>4999</v>
      </c>
      <c r="I7" s="18">
        <v>8332</v>
      </c>
      <c r="J7" s="19">
        <f t="shared" si="0"/>
        <v>399.92</v>
      </c>
      <c r="K7" s="19">
        <f t="shared" si="1"/>
        <v>166.64</v>
      </c>
      <c r="L7" s="19">
        <v>25</v>
      </c>
      <c r="M7" s="20">
        <v>0.25</v>
      </c>
      <c r="N7" s="18">
        <v>6</v>
      </c>
      <c r="O7" s="19">
        <f t="shared" ref="O7:O11" si="2">(J7+K7+L7)*M7*N7</f>
        <v>887.34</v>
      </c>
      <c r="P7" s="21">
        <v>45748</v>
      </c>
      <c r="Q7" s="21">
        <v>45901</v>
      </c>
      <c r="R7" s="15">
        <v>12</v>
      </c>
    </row>
    <row r="8" s="1" customFormat="1" ht="23" customHeight="1" spans="1:18">
      <c r="A8" s="15"/>
      <c r="B8" s="15"/>
      <c r="C8" s="16"/>
      <c r="D8" s="16"/>
      <c r="E8" s="16"/>
      <c r="F8" s="16"/>
      <c r="G8" s="16"/>
      <c r="H8" s="17">
        <v>5069</v>
      </c>
      <c r="I8" s="18">
        <v>8448</v>
      </c>
      <c r="J8" s="19">
        <f t="shared" si="0"/>
        <v>405.52</v>
      </c>
      <c r="K8" s="19">
        <f t="shared" si="1"/>
        <v>168.96</v>
      </c>
      <c r="L8" s="19">
        <v>25.35</v>
      </c>
      <c r="M8" s="20">
        <v>0.25</v>
      </c>
      <c r="N8" s="18">
        <v>6</v>
      </c>
      <c r="O8" s="19">
        <v>899.75</v>
      </c>
      <c r="P8" s="21">
        <v>45931</v>
      </c>
      <c r="Q8" s="21">
        <v>46082</v>
      </c>
      <c r="R8" s="15"/>
    </row>
    <row r="9" s="1" customFormat="1" ht="23" customHeight="1" spans="1:18">
      <c r="A9" s="15">
        <v>3</v>
      </c>
      <c r="B9" s="15" t="s">
        <v>34</v>
      </c>
      <c r="C9" s="16" t="s">
        <v>35</v>
      </c>
      <c r="D9" s="16" t="s">
        <v>24</v>
      </c>
      <c r="E9" s="16" t="s">
        <v>36</v>
      </c>
      <c r="F9" s="16" t="s">
        <v>37</v>
      </c>
      <c r="G9" s="16" t="s">
        <v>33</v>
      </c>
      <c r="H9" s="17">
        <v>4999</v>
      </c>
      <c r="I9" s="18">
        <v>8332</v>
      </c>
      <c r="J9" s="19">
        <f t="shared" si="0"/>
        <v>399.92</v>
      </c>
      <c r="K9" s="19">
        <f t="shared" si="1"/>
        <v>166.64</v>
      </c>
      <c r="L9" s="19">
        <v>25</v>
      </c>
      <c r="M9" s="20">
        <v>0.25</v>
      </c>
      <c r="N9" s="18">
        <v>3</v>
      </c>
      <c r="O9" s="19">
        <f t="shared" si="2"/>
        <v>443.67</v>
      </c>
      <c r="P9" s="21">
        <v>45839</v>
      </c>
      <c r="Q9" s="21">
        <v>45901</v>
      </c>
      <c r="R9" s="15">
        <v>12</v>
      </c>
    </row>
    <row r="10" s="1" customFormat="1" ht="23" customHeight="1" spans="1:18">
      <c r="A10" s="15"/>
      <c r="B10" s="15"/>
      <c r="C10" s="16"/>
      <c r="D10" s="16"/>
      <c r="E10" s="16"/>
      <c r="F10" s="16"/>
      <c r="G10" s="16"/>
      <c r="H10" s="17">
        <v>5069</v>
      </c>
      <c r="I10" s="18">
        <v>8448</v>
      </c>
      <c r="J10" s="19">
        <f t="shared" si="0"/>
        <v>405.52</v>
      </c>
      <c r="K10" s="19">
        <f t="shared" si="1"/>
        <v>168.96</v>
      </c>
      <c r="L10" s="19">
        <v>25.35</v>
      </c>
      <c r="M10" s="20">
        <v>0.25</v>
      </c>
      <c r="N10" s="18">
        <v>5</v>
      </c>
      <c r="O10" s="19">
        <v>749.79</v>
      </c>
      <c r="P10" s="21">
        <v>45931</v>
      </c>
      <c r="Q10" s="21">
        <v>46054</v>
      </c>
      <c r="R10" s="15"/>
    </row>
    <row r="11" s="1" customFormat="1" ht="23" customHeight="1" spans="1:18">
      <c r="A11" s="15"/>
      <c r="B11" s="15"/>
      <c r="C11" s="16"/>
      <c r="D11" s="16"/>
      <c r="E11" s="16"/>
      <c r="F11" s="16"/>
      <c r="G11" s="16"/>
      <c r="H11" s="17">
        <v>5069</v>
      </c>
      <c r="I11" s="18">
        <v>5069</v>
      </c>
      <c r="J11" s="19">
        <f t="shared" si="0"/>
        <v>405.52</v>
      </c>
      <c r="K11" s="19">
        <f t="shared" si="1"/>
        <v>101.38</v>
      </c>
      <c r="L11" s="19">
        <v>25.35</v>
      </c>
      <c r="M11" s="20">
        <v>0.25</v>
      </c>
      <c r="N11" s="18">
        <v>4</v>
      </c>
      <c r="O11" s="19">
        <f t="shared" si="2"/>
        <v>532.25</v>
      </c>
      <c r="P11" s="21">
        <v>46082</v>
      </c>
      <c r="Q11" s="21">
        <v>46174</v>
      </c>
      <c r="R11" s="15"/>
    </row>
    <row r="12" s="1" customFormat="1" ht="23" customHeight="1" spans="1:18">
      <c r="A12" s="15">
        <v>4</v>
      </c>
      <c r="B12" s="15" t="s">
        <v>38</v>
      </c>
      <c r="C12" s="15" t="s">
        <v>39</v>
      </c>
      <c r="D12" s="15" t="s">
        <v>30</v>
      </c>
      <c r="E12" s="15" t="s">
        <v>40</v>
      </c>
      <c r="F12" s="15" t="s">
        <v>41</v>
      </c>
      <c r="G12" s="22" t="s">
        <v>27</v>
      </c>
      <c r="H12" s="18">
        <v>5069</v>
      </c>
      <c r="I12" s="18">
        <v>8448</v>
      </c>
      <c r="J12" s="19">
        <f t="shared" ref="J12:J41" si="3">ROUND(H12*0.08,2)</f>
        <v>405.52</v>
      </c>
      <c r="K12" s="19">
        <f t="shared" ref="K12:K41" si="4">ROUND(I12*0.02,2)</f>
        <v>168.96</v>
      </c>
      <c r="L12" s="19">
        <f t="shared" ref="L12:L41" si="5">ROUND(H12*0.005,2)</f>
        <v>25.35</v>
      </c>
      <c r="M12" s="20">
        <v>0.25</v>
      </c>
      <c r="N12" s="18">
        <v>1</v>
      </c>
      <c r="O12" s="19">
        <v>149.96</v>
      </c>
      <c r="P12" s="21">
        <v>46054</v>
      </c>
      <c r="Q12" s="21">
        <v>46054</v>
      </c>
      <c r="R12" s="15">
        <f t="shared" ref="R12:R26" si="6">DATEDIF(P12,Q12,"M")+1</f>
        <v>1</v>
      </c>
    </row>
    <row r="13" s="1" customFormat="1" ht="23" customHeight="1" spans="1:18">
      <c r="A13" s="15"/>
      <c r="B13" s="15"/>
      <c r="C13" s="15"/>
      <c r="D13" s="15"/>
      <c r="E13" s="15"/>
      <c r="F13" s="15"/>
      <c r="G13" s="22"/>
      <c r="H13" s="18">
        <v>5069</v>
      </c>
      <c r="I13" s="18">
        <v>5069</v>
      </c>
      <c r="J13" s="19">
        <f t="shared" si="3"/>
        <v>405.52</v>
      </c>
      <c r="K13" s="19">
        <f t="shared" si="4"/>
        <v>101.38</v>
      </c>
      <c r="L13" s="19">
        <f t="shared" si="5"/>
        <v>25.35</v>
      </c>
      <c r="M13" s="20">
        <v>0.25</v>
      </c>
      <c r="N13" s="18">
        <v>5</v>
      </c>
      <c r="O13" s="19">
        <v>665.31</v>
      </c>
      <c r="P13" s="21">
        <v>46082</v>
      </c>
      <c r="Q13" s="21">
        <v>46204</v>
      </c>
      <c r="R13" s="15">
        <f t="shared" si="6"/>
        <v>5</v>
      </c>
    </row>
    <row r="14" s="1" customFormat="1" ht="30" customHeight="1" spans="1:18">
      <c r="A14" s="15">
        <v>5</v>
      </c>
      <c r="B14" s="15" t="s">
        <v>42</v>
      </c>
      <c r="C14" s="15" t="s">
        <v>43</v>
      </c>
      <c r="D14" s="15" t="s">
        <v>30</v>
      </c>
      <c r="E14" s="23" t="s">
        <v>44</v>
      </c>
      <c r="F14" s="23" t="s">
        <v>45</v>
      </c>
      <c r="G14" s="22" t="s">
        <v>27</v>
      </c>
      <c r="H14" s="18">
        <v>5069</v>
      </c>
      <c r="I14" s="18">
        <v>5069</v>
      </c>
      <c r="J14" s="19">
        <f t="shared" si="3"/>
        <v>405.52</v>
      </c>
      <c r="K14" s="19">
        <f t="shared" si="4"/>
        <v>101.38</v>
      </c>
      <c r="L14" s="19">
        <f t="shared" si="5"/>
        <v>25.35</v>
      </c>
      <c r="M14" s="20">
        <v>0.25</v>
      </c>
      <c r="N14" s="18">
        <v>2</v>
      </c>
      <c r="O14" s="19">
        <v>266.13</v>
      </c>
      <c r="P14" s="21">
        <v>46174</v>
      </c>
      <c r="Q14" s="21">
        <v>46204</v>
      </c>
      <c r="R14" s="15">
        <f t="shared" si="6"/>
        <v>2</v>
      </c>
    </row>
    <row r="15" s="1" customFormat="1" ht="23" customHeight="1" spans="1:18">
      <c r="A15" s="15">
        <v>6</v>
      </c>
      <c r="B15" s="15" t="s">
        <v>46</v>
      </c>
      <c r="C15" s="15" t="s">
        <v>47</v>
      </c>
      <c r="D15" s="15" t="s">
        <v>24</v>
      </c>
      <c r="E15" s="23" t="s">
        <v>48</v>
      </c>
      <c r="F15" s="23" t="s">
        <v>49</v>
      </c>
      <c r="G15" s="22" t="s">
        <v>27</v>
      </c>
      <c r="H15" s="18">
        <v>5069</v>
      </c>
      <c r="I15" s="18">
        <v>8448</v>
      </c>
      <c r="J15" s="19">
        <f t="shared" si="3"/>
        <v>405.52</v>
      </c>
      <c r="K15" s="19">
        <f t="shared" si="4"/>
        <v>168.96</v>
      </c>
      <c r="L15" s="19">
        <f t="shared" si="5"/>
        <v>25.35</v>
      </c>
      <c r="M15" s="20">
        <v>0.25</v>
      </c>
      <c r="N15" s="18">
        <v>4</v>
      </c>
      <c r="O15" s="19">
        <f>(J15+K15+L15)*M15*N15</f>
        <v>599.83</v>
      </c>
      <c r="P15" s="21" t="s">
        <v>50</v>
      </c>
      <c r="Q15" s="21">
        <v>46082</v>
      </c>
      <c r="R15" s="15">
        <f t="shared" si="6"/>
        <v>4</v>
      </c>
    </row>
    <row r="16" s="1" customFormat="1" ht="23" customHeight="1" spans="1:18">
      <c r="A16" s="15"/>
      <c r="B16" s="15"/>
      <c r="C16" s="15"/>
      <c r="D16" s="15"/>
      <c r="E16" s="23"/>
      <c r="F16" s="23"/>
      <c r="G16" s="22"/>
      <c r="H16" s="18">
        <v>5069</v>
      </c>
      <c r="I16" s="18">
        <v>5069</v>
      </c>
      <c r="J16" s="19">
        <f t="shared" si="3"/>
        <v>405.52</v>
      </c>
      <c r="K16" s="19">
        <f t="shared" si="4"/>
        <v>101.38</v>
      </c>
      <c r="L16" s="19">
        <f t="shared" si="5"/>
        <v>25.35</v>
      </c>
      <c r="M16" s="20">
        <v>0.25</v>
      </c>
      <c r="N16" s="18">
        <v>4</v>
      </c>
      <c r="O16" s="19">
        <f>(J16+K16+L16)*M16*N16</f>
        <v>532.25</v>
      </c>
      <c r="P16" s="21" t="s">
        <v>51</v>
      </c>
      <c r="Q16" s="21">
        <v>46204</v>
      </c>
      <c r="R16" s="15">
        <f t="shared" si="6"/>
        <v>4</v>
      </c>
    </row>
    <row r="17" s="1" customFormat="1" ht="25" customHeight="1" spans="1:18">
      <c r="A17" s="15">
        <v>7</v>
      </c>
      <c r="B17" s="15" t="s">
        <v>52</v>
      </c>
      <c r="C17" s="15" t="s">
        <v>53</v>
      </c>
      <c r="D17" s="15" t="s">
        <v>24</v>
      </c>
      <c r="E17" s="23" t="s">
        <v>54</v>
      </c>
      <c r="F17" s="23" t="s">
        <v>55</v>
      </c>
      <c r="G17" s="22" t="s">
        <v>27</v>
      </c>
      <c r="H17" s="18">
        <v>5069</v>
      </c>
      <c r="I17" s="18">
        <v>5069</v>
      </c>
      <c r="J17" s="19">
        <f t="shared" si="3"/>
        <v>405.52</v>
      </c>
      <c r="K17" s="19">
        <f t="shared" si="4"/>
        <v>101.38</v>
      </c>
      <c r="L17" s="19">
        <f t="shared" si="5"/>
        <v>25.35</v>
      </c>
      <c r="M17" s="20">
        <v>0.25</v>
      </c>
      <c r="N17" s="18">
        <v>1</v>
      </c>
      <c r="O17" s="19">
        <v>133.05</v>
      </c>
      <c r="P17" s="21" t="s">
        <v>56</v>
      </c>
      <c r="Q17" s="21">
        <v>46204</v>
      </c>
      <c r="R17" s="15">
        <f t="shared" si="6"/>
        <v>11</v>
      </c>
    </row>
    <row r="18" s="1" customFormat="1" ht="25" customHeight="1" spans="1:18">
      <c r="A18" s="15">
        <v>8</v>
      </c>
      <c r="B18" s="15"/>
      <c r="C18" s="15" t="s">
        <v>57</v>
      </c>
      <c r="D18" s="15" t="s">
        <v>30</v>
      </c>
      <c r="E18" s="23" t="s">
        <v>58</v>
      </c>
      <c r="F18" s="23" t="s">
        <v>59</v>
      </c>
      <c r="G18" s="22" t="s">
        <v>27</v>
      </c>
      <c r="H18" s="18">
        <v>5069</v>
      </c>
      <c r="I18" s="18">
        <v>5069</v>
      </c>
      <c r="J18" s="19">
        <f t="shared" si="3"/>
        <v>405.52</v>
      </c>
      <c r="K18" s="19">
        <f t="shared" si="4"/>
        <v>101.38</v>
      </c>
      <c r="L18" s="19">
        <f t="shared" si="5"/>
        <v>25.35</v>
      </c>
      <c r="M18" s="20">
        <v>0.25</v>
      </c>
      <c r="N18" s="18">
        <v>1</v>
      </c>
      <c r="O18" s="19">
        <v>133.05</v>
      </c>
      <c r="P18" s="21" t="s">
        <v>56</v>
      </c>
      <c r="Q18" s="21">
        <v>46204</v>
      </c>
      <c r="R18" s="15">
        <f t="shared" si="6"/>
        <v>11</v>
      </c>
    </row>
    <row r="19" s="1" customFormat="1" ht="25" customHeight="1" spans="1:18">
      <c r="A19" s="15">
        <v>9</v>
      </c>
      <c r="B19" s="15"/>
      <c r="C19" s="15" t="s">
        <v>60</v>
      </c>
      <c r="D19" s="15" t="s">
        <v>30</v>
      </c>
      <c r="E19" s="23" t="s">
        <v>61</v>
      </c>
      <c r="F19" s="23" t="s">
        <v>62</v>
      </c>
      <c r="G19" s="22" t="s">
        <v>27</v>
      </c>
      <c r="H19" s="18">
        <v>5069</v>
      </c>
      <c r="I19" s="18">
        <v>5069</v>
      </c>
      <c r="J19" s="19">
        <f t="shared" si="3"/>
        <v>405.52</v>
      </c>
      <c r="K19" s="19">
        <f t="shared" si="4"/>
        <v>101.38</v>
      </c>
      <c r="L19" s="19">
        <f t="shared" si="5"/>
        <v>25.35</v>
      </c>
      <c r="M19" s="20">
        <v>0.25</v>
      </c>
      <c r="N19" s="18">
        <v>1</v>
      </c>
      <c r="O19" s="19">
        <v>133.05</v>
      </c>
      <c r="P19" s="21" t="s">
        <v>56</v>
      </c>
      <c r="Q19" s="21">
        <v>46204</v>
      </c>
      <c r="R19" s="15">
        <f t="shared" si="6"/>
        <v>11</v>
      </c>
    </row>
    <row r="20" s="1" customFormat="1" ht="25" customHeight="1" spans="1:18">
      <c r="A20" s="15">
        <v>10</v>
      </c>
      <c r="B20" s="15"/>
      <c r="C20" s="15" t="s">
        <v>63</v>
      </c>
      <c r="D20" s="15" t="s">
        <v>30</v>
      </c>
      <c r="E20" s="23" t="s">
        <v>64</v>
      </c>
      <c r="F20" s="23" t="s">
        <v>65</v>
      </c>
      <c r="G20" s="22" t="s">
        <v>27</v>
      </c>
      <c r="H20" s="18">
        <v>5069</v>
      </c>
      <c r="I20" s="18">
        <v>5069</v>
      </c>
      <c r="J20" s="19">
        <f t="shared" si="3"/>
        <v>405.52</v>
      </c>
      <c r="K20" s="19">
        <f t="shared" si="4"/>
        <v>101.38</v>
      </c>
      <c r="L20" s="19">
        <f t="shared" si="5"/>
        <v>25.35</v>
      </c>
      <c r="M20" s="20">
        <v>0.25</v>
      </c>
      <c r="N20" s="18">
        <v>3</v>
      </c>
      <c r="O20" s="19">
        <v>399.19</v>
      </c>
      <c r="P20" s="21" t="s">
        <v>66</v>
      </c>
      <c r="Q20" s="21">
        <v>46207</v>
      </c>
      <c r="R20" s="15">
        <f t="shared" si="6"/>
        <v>3</v>
      </c>
    </row>
    <row r="21" s="1" customFormat="1" ht="23" customHeight="1" spans="1:18">
      <c r="A21" s="15">
        <v>11</v>
      </c>
      <c r="B21" s="15" t="s">
        <v>67</v>
      </c>
      <c r="C21" s="15" t="s">
        <v>68</v>
      </c>
      <c r="D21" s="15" t="s">
        <v>24</v>
      </c>
      <c r="E21" s="23" t="s">
        <v>69</v>
      </c>
      <c r="F21" s="23" t="s">
        <v>70</v>
      </c>
      <c r="G21" s="22" t="s">
        <v>27</v>
      </c>
      <c r="H21" s="18">
        <v>5069</v>
      </c>
      <c r="I21" s="18">
        <v>8448</v>
      </c>
      <c r="J21" s="19">
        <f t="shared" si="3"/>
        <v>405.52</v>
      </c>
      <c r="K21" s="19">
        <f t="shared" si="4"/>
        <v>168.96</v>
      </c>
      <c r="L21" s="19">
        <f t="shared" si="5"/>
        <v>25.35</v>
      </c>
      <c r="M21" s="20">
        <v>0.25</v>
      </c>
      <c r="N21" s="18">
        <v>4</v>
      </c>
      <c r="O21" s="19">
        <f>(J21+K21+L21)*M21*N21</f>
        <v>599.83</v>
      </c>
      <c r="P21" s="21" t="s">
        <v>71</v>
      </c>
      <c r="Q21" s="21">
        <v>46054</v>
      </c>
      <c r="R21" s="15">
        <f t="shared" si="6"/>
        <v>4</v>
      </c>
    </row>
    <row r="22" s="1" customFormat="1" ht="23" customHeight="1" spans="1:18">
      <c r="A22" s="15"/>
      <c r="B22" s="15" t="s">
        <v>52</v>
      </c>
      <c r="C22" s="15"/>
      <c r="D22" s="15"/>
      <c r="E22" s="23"/>
      <c r="F22" s="23"/>
      <c r="G22" s="22"/>
      <c r="H22" s="18">
        <v>5069</v>
      </c>
      <c r="I22" s="18">
        <v>5069</v>
      </c>
      <c r="J22" s="19">
        <f t="shared" si="3"/>
        <v>405.52</v>
      </c>
      <c r="K22" s="19">
        <f t="shared" si="4"/>
        <v>101.38</v>
      </c>
      <c r="L22" s="19">
        <f t="shared" si="5"/>
        <v>25.35</v>
      </c>
      <c r="M22" s="20">
        <v>0.25</v>
      </c>
      <c r="N22" s="18">
        <v>5</v>
      </c>
      <c r="O22" s="19">
        <v>665.31</v>
      </c>
      <c r="P22" s="21" t="s">
        <v>72</v>
      </c>
      <c r="Q22" s="21">
        <v>46207</v>
      </c>
      <c r="R22" s="15">
        <f t="shared" si="6"/>
        <v>5</v>
      </c>
    </row>
    <row r="23" s="1" customFormat="1" ht="23" customHeight="1" spans="1:18">
      <c r="A23" s="15">
        <v>12</v>
      </c>
      <c r="B23" s="15" t="s">
        <v>73</v>
      </c>
      <c r="C23" s="15" t="s">
        <v>74</v>
      </c>
      <c r="D23" s="15" t="s">
        <v>24</v>
      </c>
      <c r="E23" s="23" t="s">
        <v>75</v>
      </c>
      <c r="F23" s="15" t="s">
        <v>76</v>
      </c>
      <c r="G23" s="15" t="s">
        <v>27</v>
      </c>
      <c r="H23" s="18">
        <v>5069</v>
      </c>
      <c r="I23" s="18">
        <v>8448</v>
      </c>
      <c r="J23" s="19">
        <f t="shared" si="3"/>
        <v>405.52</v>
      </c>
      <c r="K23" s="19">
        <f t="shared" si="4"/>
        <v>168.96</v>
      </c>
      <c r="L23" s="19">
        <f t="shared" si="5"/>
        <v>25.35</v>
      </c>
      <c r="M23" s="20">
        <v>0.25</v>
      </c>
      <c r="N23" s="18">
        <v>2</v>
      </c>
      <c r="O23" s="19">
        <v>299.92</v>
      </c>
      <c r="P23" s="21">
        <v>46023</v>
      </c>
      <c r="Q23" s="21">
        <v>46054</v>
      </c>
      <c r="R23" s="15">
        <f t="shared" si="6"/>
        <v>2</v>
      </c>
    </row>
    <row r="24" s="1" customFormat="1" ht="23" customHeight="1" spans="1:18">
      <c r="A24" s="15"/>
      <c r="B24" s="15"/>
      <c r="C24" s="15"/>
      <c r="D24" s="15"/>
      <c r="E24" s="23"/>
      <c r="F24" s="15"/>
      <c r="G24" s="15"/>
      <c r="H24" s="18">
        <v>5069</v>
      </c>
      <c r="I24" s="18">
        <v>5069</v>
      </c>
      <c r="J24" s="19">
        <f t="shared" si="3"/>
        <v>405.52</v>
      </c>
      <c r="K24" s="19">
        <f t="shared" si="4"/>
        <v>101.38</v>
      </c>
      <c r="L24" s="19">
        <f t="shared" si="5"/>
        <v>25.35</v>
      </c>
      <c r="M24" s="20">
        <v>0.25</v>
      </c>
      <c r="N24" s="18">
        <v>5</v>
      </c>
      <c r="O24" s="19">
        <v>665.31</v>
      </c>
      <c r="P24" s="21">
        <v>46082</v>
      </c>
      <c r="Q24" s="21">
        <v>46207</v>
      </c>
      <c r="R24" s="15">
        <f t="shared" si="6"/>
        <v>5</v>
      </c>
    </row>
    <row r="25" s="1" customFormat="1" ht="23" customHeight="1" spans="1:18">
      <c r="A25" s="15">
        <v>13</v>
      </c>
      <c r="B25" s="15"/>
      <c r="C25" s="15" t="s">
        <v>77</v>
      </c>
      <c r="D25" s="15" t="s">
        <v>24</v>
      </c>
      <c r="E25" s="15" t="s">
        <v>78</v>
      </c>
      <c r="F25" s="23" t="s">
        <v>79</v>
      </c>
      <c r="G25" s="15" t="s">
        <v>27</v>
      </c>
      <c r="H25" s="22">
        <v>5069</v>
      </c>
      <c r="I25" s="22">
        <v>5069</v>
      </c>
      <c r="J25" s="19">
        <f t="shared" si="3"/>
        <v>405.52</v>
      </c>
      <c r="K25" s="19">
        <f t="shared" si="4"/>
        <v>101.38</v>
      </c>
      <c r="L25" s="19">
        <f t="shared" si="5"/>
        <v>25.35</v>
      </c>
      <c r="M25" s="20">
        <v>0.25</v>
      </c>
      <c r="N25" s="18">
        <v>1</v>
      </c>
      <c r="O25" s="19">
        <v>133.06</v>
      </c>
      <c r="P25" s="21">
        <v>46207</v>
      </c>
      <c r="Q25" s="21">
        <v>46207</v>
      </c>
      <c r="R25" s="15">
        <f t="shared" si="6"/>
        <v>1</v>
      </c>
    </row>
    <row r="26" s="1" customFormat="1" ht="23" customHeight="1" spans="1:18">
      <c r="A26" s="15">
        <v>14</v>
      </c>
      <c r="B26" s="15"/>
      <c r="C26" s="15" t="s">
        <v>80</v>
      </c>
      <c r="D26" s="15" t="s">
        <v>24</v>
      </c>
      <c r="E26" s="23" t="s">
        <v>81</v>
      </c>
      <c r="F26" s="15" t="s">
        <v>82</v>
      </c>
      <c r="G26" s="15" t="s">
        <v>27</v>
      </c>
      <c r="H26" s="18">
        <v>5069</v>
      </c>
      <c r="I26" s="18">
        <v>5069</v>
      </c>
      <c r="J26" s="19">
        <f t="shared" si="3"/>
        <v>405.52</v>
      </c>
      <c r="K26" s="19">
        <f t="shared" si="4"/>
        <v>101.38</v>
      </c>
      <c r="L26" s="19">
        <f t="shared" si="5"/>
        <v>25.35</v>
      </c>
      <c r="M26" s="20">
        <v>0.25</v>
      </c>
      <c r="N26" s="18">
        <v>1</v>
      </c>
      <c r="O26" s="19">
        <v>133.05</v>
      </c>
      <c r="P26" s="21">
        <v>46207</v>
      </c>
      <c r="Q26" s="21">
        <v>46207</v>
      </c>
      <c r="R26" s="15">
        <f t="shared" si="6"/>
        <v>1</v>
      </c>
    </row>
    <row r="27" s="1" customFormat="1" ht="23" customHeight="1" spans="1:18">
      <c r="A27" s="15">
        <v>15</v>
      </c>
      <c r="B27" s="15"/>
      <c r="C27" s="15" t="s">
        <v>83</v>
      </c>
      <c r="D27" s="15" t="s">
        <v>24</v>
      </c>
      <c r="E27" s="23" t="s">
        <v>84</v>
      </c>
      <c r="F27" s="15" t="s">
        <v>85</v>
      </c>
      <c r="G27" s="15" t="s">
        <v>33</v>
      </c>
      <c r="H27" s="15">
        <v>4999</v>
      </c>
      <c r="I27" s="15">
        <v>8332</v>
      </c>
      <c r="J27" s="19">
        <f t="shared" si="3"/>
        <v>399.92</v>
      </c>
      <c r="K27" s="19">
        <f t="shared" si="4"/>
        <v>166.64</v>
      </c>
      <c r="L27" s="19">
        <f t="shared" si="5"/>
        <v>25</v>
      </c>
      <c r="M27" s="20">
        <v>0.25</v>
      </c>
      <c r="N27" s="18">
        <v>2</v>
      </c>
      <c r="O27" s="19">
        <v>295.78</v>
      </c>
      <c r="P27" s="21" t="s">
        <v>86</v>
      </c>
      <c r="Q27" s="21" t="s">
        <v>56</v>
      </c>
      <c r="R27" s="15">
        <v>2</v>
      </c>
    </row>
    <row r="28" s="1" customFormat="1" ht="23" customHeight="1" spans="1:18">
      <c r="A28" s="15"/>
      <c r="B28" s="15"/>
      <c r="C28" s="15"/>
      <c r="D28" s="15"/>
      <c r="E28" s="23"/>
      <c r="F28" s="15"/>
      <c r="G28" s="15"/>
      <c r="H28" s="15">
        <v>5069</v>
      </c>
      <c r="I28" s="15">
        <v>8448</v>
      </c>
      <c r="J28" s="19">
        <f t="shared" si="3"/>
        <v>405.52</v>
      </c>
      <c r="K28" s="19">
        <f t="shared" si="4"/>
        <v>168.96</v>
      </c>
      <c r="L28" s="19">
        <f t="shared" si="5"/>
        <v>25.35</v>
      </c>
      <c r="M28" s="20">
        <v>0.25</v>
      </c>
      <c r="N28" s="18">
        <v>5</v>
      </c>
      <c r="O28" s="19">
        <v>749.79</v>
      </c>
      <c r="P28" s="21">
        <v>45931</v>
      </c>
      <c r="Q28" s="21" t="s">
        <v>87</v>
      </c>
      <c r="R28" s="15">
        <v>5</v>
      </c>
    </row>
    <row r="29" s="1" customFormat="1" ht="23" customHeight="1" spans="1:18">
      <c r="A29" s="15"/>
      <c r="B29" s="15"/>
      <c r="C29" s="15"/>
      <c r="D29" s="15"/>
      <c r="E29" s="23"/>
      <c r="F29" s="15"/>
      <c r="G29" s="15"/>
      <c r="H29" s="15">
        <v>5069</v>
      </c>
      <c r="I29" s="15">
        <v>5069</v>
      </c>
      <c r="J29" s="19">
        <f t="shared" si="3"/>
        <v>405.52</v>
      </c>
      <c r="K29" s="19">
        <f t="shared" si="4"/>
        <v>101.38</v>
      </c>
      <c r="L29" s="19">
        <f t="shared" si="5"/>
        <v>25.35</v>
      </c>
      <c r="M29" s="20">
        <v>0.25</v>
      </c>
      <c r="N29" s="18">
        <v>5</v>
      </c>
      <c r="O29" s="19">
        <v>665.31</v>
      </c>
      <c r="P29" s="21" t="s">
        <v>72</v>
      </c>
      <c r="Q29" s="21" t="s">
        <v>88</v>
      </c>
      <c r="R29" s="15">
        <v>5</v>
      </c>
    </row>
    <row r="30" s="1" customFormat="1" ht="23" customHeight="1" spans="1:18">
      <c r="A30" s="15">
        <v>16</v>
      </c>
      <c r="B30" s="15" t="s">
        <v>73</v>
      </c>
      <c r="C30" s="15" t="s">
        <v>89</v>
      </c>
      <c r="D30" s="15" t="s">
        <v>30</v>
      </c>
      <c r="E30" s="23" t="s">
        <v>90</v>
      </c>
      <c r="F30" s="15" t="s">
        <v>91</v>
      </c>
      <c r="G30" s="15" t="s">
        <v>33</v>
      </c>
      <c r="H30" s="15">
        <v>5069</v>
      </c>
      <c r="I30" s="15">
        <v>8448</v>
      </c>
      <c r="J30" s="19">
        <f t="shared" si="3"/>
        <v>405.52</v>
      </c>
      <c r="K30" s="19">
        <f t="shared" si="4"/>
        <v>168.96</v>
      </c>
      <c r="L30" s="19">
        <f t="shared" si="5"/>
        <v>25.35</v>
      </c>
      <c r="M30" s="20">
        <v>0.25</v>
      </c>
      <c r="N30" s="18">
        <v>4</v>
      </c>
      <c r="O30" s="19">
        <v>599.83</v>
      </c>
      <c r="P30" s="21" t="s">
        <v>71</v>
      </c>
      <c r="Q30" s="21" t="s">
        <v>87</v>
      </c>
      <c r="R30" s="15">
        <v>4</v>
      </c>
    </row>
    <row r="31" s="1" customFormat="1" ht="23" customHeight="1" spans="1:18">
      <c r="A31" s="15"/>
      <c r="B31" s="15"/>
      <c r="C31" s="15"/>
      <c r="D31" s="15"/>
      <c r="E31" s="23"/>
      <c r="F31" s="15"/>
      <c r="G31" s="15"/>
      <c r="H31" s="15">
        <v>5069</v>
      </c>
      <c r="I31" s="15">
        <v>5069</v>
      </c>
      <c r="J31" s="19">
        <f t="shared" si="3"/>
        <v>405.52</v>
      </c>
      <c r="K31" s="19">
        <f t="shared" si="4"/>
        <v>101.38</v>
      </c>
      <c r="L31" s="19">
        <f t="shared" si="5"/>
        <v>25.35</v>
      </c>
      <c r="M31" s="20">
        <v>0.25</v>
      </c>
      <c r="N31" s="18">
        <v>5</v>
      </c>
      <c r="O31" s="19">
        <v>665.31</v>
      </c>
      <c r="P31" s="21" t="s">
        <v>72</v>
      </c>
      <c r="Q31" s="21" t="s">
        <v>88</v>
      </c>
      <c r="R31" s="15">
        <v>5</v>
      </c>
    </row>
    <row r="32" s="1" customFormat="1" ht="23" customHeight="1" spans="1:18">
      <c r="A32" s="15">
        <v>17</v>
      </c>
      <c r="B32" s="15"/>
      <c r="C32" s="15" t="s">
        <v>92</v>
      </c>
      <c r="D32" s="15" t="s">
        <v>24</v>
      </c>
      <c r="E32" s="23" t="s">
        <v>93</v>
      </c>
      <c r="F32" s="15" t="s">
        <v>94</v>
      </c>
      <c r="G32" s="15" t="s">
        <v>33</v>
      </c>
      <c r="H32" s="15">
        <v>5069</v>
      </c>
      <c r="I32" s="15">
        <v>8448</v>
      </c>
      <c r="J32" s="19">
        <f t="shared" si="3"/>
        <v>405.52</v>
      </c>
      <c r="K32" s="19">
        <f t="shared" si="4"/>
        <v>168.96</v>
      </c>
      <c r="L32" s="19">
        <f t="shared" si="5"/>
        <v>25.35</v>
      </c>
      <c r="M32" s="20">
        <v>0.25</v>
      </c>
      <c r="N32" s="18">
        <v>4</v>
      </c>
      <c r="O32" s="19">
        <v>599.83</v>
      </c>
      <c r="P32" s="21" t="s">
        <v>71</v>
      </c>
      <c r="Q32" s="21" t="s">
        <v>87</v>
      </c>
      <c r="R32" s="15">
        <v>4</v>
      </c>
    </row>
    <row r="33" s="1" customFormat="1" ht="23" customHeight="1" spans="1:18">
      <c r="A33" s="15"/>
      <c r="B33" s="15"/>
      <c r="C33" s="15"/>
      <c r="D33" s="15"/>
      <c r="E33" s="23"/>
      <c r="F33" s="15"/>
      <c r="G33" s="15"/>
      <c r="H33" s="15">
        <v>5069</v>
      </c>
      <c r="I33" s="15">
        <v>5069</v>
      </c>
      <c r="J33" s="19">
        <f t="shared" si="3"/>
        <v>405.52</v>
      </c>
      <c r="K33" s="19">
        <f t="shared" si="4"/>
        <v>101.38</v>
      </c>
      <c r="L33" s="19">
        <f t="shared" si="5"/>
        <v>25.35</v>
      </c>
      <c r="M33" s="20">
        <v>0.25</v>
      </c>
      <c r="N33" s="18">
        <v>5</v>
      </c>
      <c r="O33" s="19">
        <v>665.31</v>
      </c>
      <c r="P33" s="21" t="s">
        <v>72</v>
      </c>
      <c r="Q33" s="21" t="s">
        <v>88</v>
      </c>
      <c r="R33" s="15">
        <v>5</v>
      </c>
    </row>
    <row r="34" s="1" customFormat="1" ht="23" customHeight="1" spans="1:18">
      <c r="A34" s="15">
        <v>18</v>
      </c>
      <c r="B34" s="15"/>
      <c r="C34" s="15" t="s">
        <v>95</v>
      </c>
      <c r="D34" s="15" t="s">
        <v>30</v>
      </c>
      <c r="E34" s="23" t="s">
        <v>96</v>
      </c>
      <c r="F34" s="15" t="s">
        <v>97</v>
      </c>
      <c r="G34" s="15" t="s">
        <v>33</v>
      </c>
      <c r="H34" s="15">
        <v>5069</v>
      </c>
      <c r="I34" s="15">
        <v>8448</v>
      </c>
      <c r="J34" s="19">
        <f t="shared" si="3"/>
        <v>405.52</v>
      </c>
      <c r="K34" s="19">
        <f t="shared" si="4"/>
        <v>168.96</v>
      </c>
      <c r="L34" s="19">
        <f t="shared" si="5"/>
        <v>25.35</v>
      </c>
      <c r="M34" s="20">
        <v>0.25</v>
      </c>
      <c r="N34" s="18">
        <v>1</v>
      </c>
      <c r="O34" s="19">
        <v>149.96</v>
      </c>
      <c r="P34" s="21" t="s">
        <v>87</v>
      </c>
      <c r="Q34" s="21" t="s">
        <v>87</v>
      </c>
      <c r="R34" s="15">
        <v>1</v>
      </c>
    </row>
    <row r="35" s="1" customFormat="1" ht="23" customHeight="1" spans="1:18">
      <c r="A35" s="15"/>
      <c r="B35" s="15"/>
      <c r="C35" s="15"/>
      <c r="D35" s="15"/>
      <c r="E35" s="23"/>
      <c r="F35" s="15"/>
      <c r="G35" s="15"/>
      <c r="H35" s="15">
        <v>5069</v>
      </c>
      <c r="I35" s="15">
        <v>5069</v>
      </c>
      <c r="J35" s="19">
        <f t="shared" si="3"/>
        <v>405.52</v>
      </c>
      <c r="K35" s="19">
        <f t="shared" si="4"/>
        <v>101.38</v>
      </c>
      <c r="L35" s="19">
        <f t="shared" si="5"/>
        <v>25.35</v>
      </c>
      <c r="M35" s="20">
        <v>0.25</v>
      </c>
      <c r="N35" s="18">
        <v>5</v>
      </c>
      <c r="O35" s="19">
        <v>665.31</v>
      </c>
      <c r="P35" s="21" t="s">
        <v>72</v>
      </c>
      <c r="Q35" s="21" t="s">
        <v>88</v>
      </c>
      <c r="R35" s="15">
        <v>5</v>
      </c>
    </row>
    <row r="36" s="1" customFormat="1" ht="31" customHeight="1" spans="1:18">
      <c r="A36" s="15">
        <v>19</v>
      </c>
      <c r="B36" s="15"/>
      <c r="C36" s="15" t="s">
        <v>98</v>
      </c>
      <c r="D36" s="15" t="s">
        <v>30</v>
      </c>
      <c r="E36" s="23" t="s">
        <v>99</v>
      </c>
      <c r="F36" s="15" t="s">
        <v>100</v>
      </c>
      <c r="G36" s="15" t="s">
        <v>33</v>
      </c>
      <c r="H36" s="15">
        <v>5069</v>
      </c>
      <c r="I36" s="15">
        <v>5069</v>
      </c>
      <c r="J36" s="19">
        <f t="shared" si="3"/>
        <v>405.52</v>
      </c>
      <c r="K36" s="19">
        <f t="shared" si="4"/>
        <v>101.38</v>
      </c>
      <c r="L36" s="19">
        <f t="shared" si="5"/>
        <v>25.35</v>
      </c>
      <c r="M36" s="20">
        <v>0.25</v>
      </c>
      <c r="N36" s="18">
        <v>4</v>
      </c>
      <c r="O36" s="19">
        <v>532.25</v>
      </c>
      <c r="P36" s="21" t="s">
        <v>51</v>
      </c>
      <c r="Q36" s="21" t="s">
        <v>88</v>
      </c>
      <c r="R36" s="15">
        <v>4</v>
      </c>
    </row>
    <row r="37" s="1" customFormat="1" ht="23" customHeight="1" spans="1:18">
      <c r="A37" s="15">
        <v>20</v>
      </c>
      <c r="B37" s="15" t="s">
        <v>101</v>
      </c>
      <c r="C37" s="15" t="s">
        <v>102</v>
      </c>
      <c r="D37" s="15" t="s">
        <v>30</v>
      </c>
      <c r="E37" s="23" t="s">
        <v>103</v>
      </c>
      <c r="F37" s="23" t="s">
        <v>104</v>
      </c>
      <c r="G37" s="15" t="s">
        <v>27</v>
      </c>
      <c r="H37" s="18">
        <v>5069</v>
      </c>
      <c r="I37" s="18">
        <v>8448</v>
      </c>
      <c r="J37" s="19">
        <f t="shared" si="3"/>
        <v>405.52</v>
      </c>
      <c r="K37" s="19">
        <f t="shared" si="4"/>
        <v>168.96</v>
      </c>
      <c r="L37" s="19">
        <f t="shared" si="5"/>
        <v>25.35</v>
      </c>
      <c r="M37" s="20">
        <v>0.25</v>
      </c>
      <c r="N37" s="18">
        <v>5</v>
      </c>
      <c r="O37" s="19">
        <v>749.79</v>
      </c>
      <c r="P37" s="21">
        <v>45931</v>
      </c>
      <c r="Q37" s="21">
        <v>46054</v>
      </c>
      <c r="R37" s="15">
        <f t="shared" ref="R37:R41" si="7">DATEDIF(P37,Q37,"M")+1</f>
        <v>5</v>
      </c>
    </row>
    <row r="38" s="1" customFormat="1" ht="23" customHeight="1" spans="1:18">
      <c r="A38" s="15"/>
      <c r="B38" s="15"/>
      <c r="C38" s="15"/>
      <c r="D38" s="15"/>
      <c r="E38" s="23"/>
      <c r="F38" s="23"/>
      <c r="G38" s="15"/>
      <c r="H38" s="18">
        <v>5069</v>
      </c>
      <c r="I38" s="18">
        <v>5069</v>
      </c>
      <c r="J38" s="19">
        <f t="shared" si="3"/>
        <v>405.52</v>
      </c>
      <c r="K38" s="19">
        <f t="shared" si="4"/>
        <v>101.38</v>
      </c>
      <c r="L38" s="19">
        <f t="shared" si="5"/>
        <v>25.35</v>
      </c>
      <c r="M38" s="20">
        <v>0.25</v>
      </c>
      <c r="N38" s="18">
        <v>5</v>
      </c>
      <c r="O38" s="19">
        <v>665.31</v>
      </c>
      <c r="P38" s="21" t="s">
        <v>72</v>
      </c>
      <c r="Q38" s="21">
        <v>46204</v>
      </c>
      <c r="R38" s="15">
        <f t="shared" si="7"/>
        <v>5</v>
      </c>
    </row>
    <row r="39" s="1" customFormat="1" ht="23" customHeight="1" spans="1:18">
      <c r="A39" s="15">
        <v>21</v>
      </c>
      <c r="B39" s="15"/>
      <c r="C39" s="15" t="s">
        <v>105</v>
      </c>
      <c r="D39" s="15" t="s">
        <v>30</v>
      </c>
      <c r="E39" s="15" t="s">
        <v>106</v>
      </c>
      <c r="F39" s="15" t="s">
        <v>107</v>
      </c>
      <c r="G39" s="15" t="s">
        <v>27</v>
      </c>
      <c r="H39" s="18">
        <v>4999</v>
      </c>
      <c r="I39" s="18">
        <v>8332</v>
      </c>
      <c r="J39" s="19">
        <f t="shared" si="3"/>
        <v>399.92</v>
      </c>
      <c r="K39" s="19">
        <f t="shared" si="4"/>
        <v>166.64</v>
      </c>
      <c r="L39" s="19">
        <f t="shared" si="5"/>
        <v>25</v>
      </c>
      <c r="M39" s="20">
        <v>0.25</v>
      </c>
      <c r="N39" s="18">
        <v>9</v>
      </c>
      <c r="O39" s="19">
        <f>(J39+K39+L39)*M39*N39</f>
        <v>1331.01</v>
      </c>
      <c r="P39" s="21" t="s">
        <v>108</v>
      </c>
      <c r="Q39" s="21">
        <v>45901</v>
      </c>
      <c r="R39" s="15">
        <f t="shared" si="7"/>
        <v>9</v>
      </c>
    </row>
    <row r="40" s="1" customFormat="1" ht="23" customHeight="1" spans="1:18">
      <c r="A40" s="15"/>
      <c r="B40" s="15"/>
      <c r="C40" s="15"/>
      <c r="D40" s="15"/>
      <c r="E40" s="15"/>
      <c r="F40" s="15"/>
      <c r="G40" s="15"/>
      <c r="H40" s="18">
        <v>4999</v>
      </c>
      <c r="I40" s="18">
        <v>8448</v>
      </c>
      <c r="J40" s="19">
        <f t="shared" si="3"/>
        <v>399.92</v>
      </c>
      <c r="K40" s="19">
        <f t="shared" si="4"/>
        <v>168.96</v>
      </c>
      <c r="L40" s="19">
        <f t="shared" si="5"/>
        <v>25</v>
      </c>
      <c r="M40" s="20">
        <v>0.25</v>
      </c>
      <c r="N40" s="18">
        <v>3</v>
      </c>
      <c r="O40" s="19">
        <f>(J40+K40+L40)*M40*N40</f>
        <v>445.41</v>
      </c>
      <c r="P40" s="21">
        <v>45931</v>
      </c>
      <c r="Q40" s="21">
        <v>45992</v>
      </c>
      <c r="R40" s="15">
        <f t="shared" si="7"/>
        <v>3</v>
      </c>
    </row>
    <row r="41" s="1" customFormat="1" ht="27" customHeight="1" spans="1:18">
      <c r="A41" s="15">
        <v>22</v>
      </c>
      <c r="B41" s="15" t="s">
        <v>109</v>
      </c>
      <c r="C41" s="15" t="s">
        <v>110</v>
      </c>
      <c r="D41" s="15" t="s">
        <v>30</v>
      </c>
      <c r="E41" s="15" t="s">
        <v>111</v>
      </c>
      <c r="F41" s="15" t="s">
        <v>112</v>
      </c>
      <c r="G41" s="15" t="s">
        <v>27</v>
      </c>
      <c r="H41" s="18">
        <v>5700</v>
      </c>
      <c r="I41" s="18">
        <v>5700</v>
      </c>
      <c r="J41" s="19">
        <f t="shared" si="3"/>
        <v>456</v>
      </c>
      <c r="K41" s="19">
        <f t="shared" si="4"/>
        <v>114</v>
      </c>
      <c r="L41" s="19">
        <f t="shared" si="5"/>
        <v>28.5</v>
      </c>
      <c r="M41" s="20">
        <v>0.25</v>
      </c>
      <c r="N41" s="18">
        <v>1</v>
      </c>
      <c r="O41" s="19">
        <v>149.62</v>
      </c>
      <c r="P41" s="21">
        <v>46204</v>
      </c>
      <c r="Q41" s="21">
        <v>46204</v>
      </c>
      <c r="R41" s="15">
        <f t="shared" si="7"/>
        <v>1</v>
      </c>
    </row>
    <row r="42" s="1" customFormat="1" ht="23" customHeight="1" spans="1:18">
      <c r="A42" s="15">
        <v>23</v>
      </c>
      <c r="B42" s="15" t="s">
        <v>113</v>
      </c>
      <c r="C42" s="15" t="s">
        <v>114</v>
      </c>
      <c r="D42" s="15" t="s">
        <v>30</v>
      </c>
      <c r="E42" s="23" t="s">
        <v>115</v>
      </c>
      <c r="F42" s="15" t="s">
        <v>116</v>
      </c>
      <c r="G42" s="15" t="s">
        <v>27</v>
      </c>
      <c r="H42" s="18">
        <v>5069</v>
      </c>
      <c r="I42" s="15">
        <v>5069</v>
      </c>
      <c r="J42" s="19">
        <v>405.52</v>
      </c>
      <c r="K42" s="19">
        <v>101.38</v>
      </c>
      <c r="L42" s="23">
        <v>25.35</v>
      </c>
      <c r="M42" s="20">
        <v>0.25</v>
      </c>
      <c r="N42" s="15">
        <v>4</v>
      </c>
      <c r="O42" s="19">
        <v>532.24</v>
      </c>
      <c r="P42" s="21">
        <v>46082</v>
      </c>
      <c r="Q42" s="21">
        <v>46174</v>
      </c>
      <c r="R42" s="15">
        <v>4</v>
      </c>
    </row>
    <row r="43" s="1" customFormat="1" ht="23" customHeight="1" spans="1:18">
      <c r="A43" s="15">
        <v>24</v>
      </c>
      <c r="B43" s="15"/>
      <c r="C43" s="15" t="s">
        <v>117</v>
      </c>
      <c r="D43" s="15" t="s">
        <v>30</v>
      </c>
      <c r="E43" s="23" t="s">
        <v>118</v>
      </c>
      <c r="F43" s="15" t="s">
        <v>119</v>
      </c>
      <c r="G43" s="15" t="s">
        <v>27</v>
      </c>
      <c r="H43" s="18">
        <v>5069</v>
      </c>
      <c r="I43" s="15">
        <v>5069</v>
      </c>
      <c r="J43" s="19">
        <v>405.52</v>
      </c>
      <c r="K43" s="19">
        <v>101.38</v>
      </c>
      <c r="L43" s="23">
        <v>25.35</v>
      </c>
      <c r="M43" s="20">
        <v>0.25</v>
      </c>
      <c r="N43" s="15">
        <v>4</v>
      </c>
      <c r="O43" s="19">
        <v>532.24</v>
      </c>
      <c r="P43" s="21">
        <v>46082</v>
      </c>
      <c r="Q43" s="21">
        <v>46174</v>
      </c>
      <c r="R43" s="15">
        <v>4</v>
      </c>
    </row>
    <row r="44" s="1" customFormat="1" ht="23" customHeight="1" spans="1:18">
      <c r="A44" s="15">
        <v>25</v>
      </c>
      <c r="B44" s="15" t="s">
        <v>120</v>
      </c>
      <c r="C44" s="15" t="s">
        <v>121</v>
      </c>
      <c r="D44" s="15" t="s">
        <v>24</v>
      </c>
      <c r="E44" s="23" t="s">
        <v>122</v>
      </c>
      <c r="F44" s="15" t="s">
        <v>123</v>
      </c>
      <c r="G44" s="15" t="s">
        <v>27</v>
      </c>
      <c r="H44" s="18">
        <v>5069</v>
      </c>
      <c r="I44" s="15">
        <v>5069</v>
      </c>
      <c r="J44" s="19">
        <v>405.52</v>
      </c>
      <c r="K44" s="19">
        <v>101.38</v>
      </c>
      <c r="L44" s="23">
        <v>25.35</v>
      </c>
      <c r="M44" s="20">
        <v>0.25</v>
      </c>
      <c r="N44" s="15">
        <v>2</v>
      </c>
      <c r="O44" s="19">
        <v>266.12</v>
      </c>
      <c r="P44" s="21">
        <v>46143</v>
      </c>
      <c r="Q44" s="21">
        <v>46174</v>
      </c>
      <c r="R44" s="15">
        <v>2</v>
      </c>
    </row>
    <row r="45" s="1" customFormat="1" ht="23" customHeight="1" spans="1:18">
      <c r="A45" s="15">
        <v>26</v>
      </c>
      <c r="B45" s="15" t="s">
        <v>124</v>
      </c>
      <c r="C45" s="15" t="s">
        <v>125</v>
      </c>
      <c r="D45" s="15" t="s">
        <v>30</v>
      </c>
      <c r="E45" s="23" t="s">
        <v>126</v>
      </c>
      <c r="F45" s="23" t="s">
        <v>127</v>
      </c>
      <c r="G45" s="15" t="s">
        <v>27</v>
      </c>
      <c r="H45" s="15">
        <v>5069</v>
      </c>
      <c r="I45" s="15">
        <v>5069</v>
      </c>
      <c r="J45" s="19">
        <v>405.52</v>
      </c>
      <c r="K45" s="19">
        <v>101.38</v>
      </c>
      <c r="L45" s="23">
        <v>25.35</v>
      </c>
      <c r="M45" s="20">
        <v>0.25</v>
      </c>
      <c r="N45" s="15">
        <v>4</v>
      </c>
      <c r="O45" s="19">
        <v>532.24</v>
      </c>
      <c r="P45" s="21">
        <v>45931</v>
      </c>
      <c r="Q45" s="21">
        <v>46174</v>
      </c>
      <c r="R45" s="15">
        <v>9</v>
      </c>
    </row>
    <row r="46" s="1" customFormat="1" ht="23" customHeight="1" spans="1:18">
      <c r="A46" s="15"/>
      <c r="B46" s="15"/>
      <c r="C46" s="15"/>
      <c r="D46" s="15" t="s">
        <v>30</v>
      </c>
      <c r="E46" s="23"/>
      <c r="F46" s="23"/>
      <c r="G46" s="15" t="s">
        <v>27</v>
      </c>
      <c r="H46" s="15">
        <v>5069</v>
      </c>
      <c r="I46" s="15">
        <v>8448</v>
      </c>
      <c r="J46" s="19">
        <v>405.52</v>
      </c>
      <c r="K46" s="19">
        <v>168.96</v>
      </c>
      <c r="L46" s="23">
        <v>25.35</v>
      </c>
      <c r="M46" s="20">
        <v>0.25</v>
      </c>
      <c r="N46" s="15">
        <v>2</v>
      </c>
      <c r="O46" s="19">
        <v>299.92</v>
      </c>
      <c r="P46" s="21">
        <v>46023</v>
      </c>
      <c r="Q46" s="21">
        <v>46054</v>
      </c>
      <c r="R46" s="15"/>
    </row>
    <row r="47" s="1" customFormat="1" ht="23" customHeight="1" spans="1:18">
      <c r="A47" s="15">
        <v>27</v>
      </c>
      <c r="B47" s="15"/>
      <c r="C47" s="15" t="s">
        <v>128</v>
      </c>
      <c r="D47" s="15" t="s">
        <v>30</v>
      </c>
      <c r="E47" s="23" t="s">
        <v>129</v>
      </c>
      <c r="F47" s="23" t="s">
        <v>130</v>
      </c>
      <c r="G47" s="15" t="s">
        <v>27</v>
      </c>
      <c r="H47" s="15">
        <v>5069</v>
      </c>
      <c r="I47" s="15">
        <v>5069</v>
      </c>
      <c r="J47" s="19">
        <v>405.52</v>
      </c>
      <c r="K47" s="19">
        <v>101.38</v>
      </c>
      <c r="L47" s="23">
        <v>25.35</v>
      </c>
      <c r="M47" s="20">
        <v>0.25</v>
      </c>
      <c r="N47" s="15">
        <v>4</v>
      </c>
      <c r="O47" s="19">
        <v>532.24</v>
      </c>
      <c r="P47" s="21">
        <v>46082</v>
      </c>
      <c r="Q47" s="21">
        <v>46174</v>
      </c>
      <c r="R47" s="15">
        <v>6</v>
      </c>
    </row>
    <row r="48" s="1" customFormat="1" ht="23" customHeight="1" spans="1:18">
      <c r="A48" s="15"/>
      <c r="B48" s="15"/>
      <c r="C48" s="15"/>
      <c r="D48" s="15" t="s">
        <v>30</v>
      </c>
      <c r="E48" s="23"/>
      <c r="F48" s="23"/>
      <c r="G48" s="15" t="s">
        <v>27</v>
      </c>
      <c r="H48" s="15">
        <v>5069</v>
      </c>
      <c r="I48" s="15">
        <v>8448</v>
      </c>
      <c r="J48" s="19">
        <v>405.52</v>
      </c>
      <c r="K48" s="19">
        <v>168.96</v>
      </c>
      <c r="L48" s="23">
        <v>25.35</v>
      </c>
      <c r="M48" s="20">
        <v>0.25</v>
      </c>
      <c r="N48" s="15">
        <v>2</v>
      </c>
      <c r="O48" s="19">
        <v>299.92</v>
      </c>
      <c r="P48" s="21">
        <v>46023</v>
      </c>
      <c r="Q48" s="21">
        <v>46054</v>
      </c>
      <c r="R48" s="15"/>
    </row>
    <row r="49" s="1" customFormat="1" ht="23" customHeight="1" spans="1:18">
      <c r="A49" s="15">
        <v>28</v>
      </c>
      <c r="B49" s="15"/>
      <c r="C49" s="15" t="s">
        <v>131</v>
      </c>
      <c r="D49" s="15" t="s">
        <v>30</v>
      </c>
      <c r="E49" s="23" t="s">
        <v>132</v>
      </c>
      <c r="F49" s="23" t="s">
        <v>133</v>
      </c>
      <c r="G49" s="15" t="s">
        <v>27</v>
      </c>
      <c r="H49" s="15">
        <v>5069</v>
      </c>
      <c r="I49" s="15">
        <v>5069</v>
      </c>
      <c r="J49" s="19">
        <v>405.52</v>
      </c>
      <c r="K49" s="19">
        <v>101.38</v>
      </c>
      <c r="L49" s="23">
        <v>25.35</v>
      </c>
      <c r="M49" s="20">
        <v>0.25</v>
      </c>
      <c r="N49" s="15">
        <v>4</v>
      </c>
      <c r="O49" s="19">
        <v>532.24</v>
      </c>
      <c r="P49" s="21">
        <v>46082</v>
      </c>
      <c r="Q49" s="21">
        <v>46174</v>
      </c>
      <c r="R49" s="15">
        <v>6</v>
      </c>
    </row>
    <row r="50" s="1" customFormat="1" ht="23" customHeight="1" spans="1:18">
      <c r="A50" s="15"/>
      <c r="B50" s="15"/>
      <c r="C50" s="15"/>
      <c r="D50" s="15" t="s">
        <v>30</v>
      </c>
      <c r="E50" s="23"/>
      <c r="F50" s="23"/>
      <c r="G50" s="15" t="s">
        <v>27</v>
      </c>
      <c r="H50" s="15">
        <v>5069</v>
      </c>
      <c r="I50" s="15">
        <v>8448</v>
      </c>
      <c r="J50" s="19">
        <v>405.52</v>
      </c>
      <c r="K50" s="19">
        <v>168.96</v>
      </c>
      <c r="L50" s="23">
        <v>25.35</v>
      </c>
      <c r="M50" s="20">
        <v>0.25</v>
      </c>
      <c r="N50" s="15">
        <v>2</v>
      </c>
      <c r="O50" s="19">
        <v>299.92</v>
      </c>
      <c r="P50" s="21">
        <v>46023</v>
      </c>
      <c r="Q50" s="21">
        <v>46054</v>
      </c>
      <c r="R50" s="15"/>
    </row>
    <row r="51" s="1" customFormat="1" ht="23" customHeight="1" spans="1:18">
      <c r="A51" s="15">
        <v>29</v>
      </c>
      <c r="B51" s="15"/>
      <c r="C51" s="15" t="s">
        <v>134</v>
      </c>
      <c r="D51" s="15" t="s">
        <v>30</v>
      </c>
      <c r="E51" s="23" t="s">
        <v>135</v>
      </c>
      <c r="F51" s="23" t="s">
        <v>136</v>
      </c>
      <c r="G51" s="15" t="s">
        <v>27</v>
      </c>
      <c r="H51" s="15">
        <v>5069</v>
      </c>
      <c r="I51" s="15">
        <v>5069</v>
      </c>
      <c r="J51" s="19">
        <v>405.52</v>
      </c>
      <c r="K51" s="19">
        <v>101.38</v>
      </c>
      <c r="L51" s="23">
        <v>25.35</v>
      </c>
      <c r="M51" s="20">
        <v>0.25</v>
      </c>
      <c r="N51" s="15">
        <v>4</v>
      </c>
      <c r="O51" s="19">
        <v>532.24</v>
      </c>
      <c r="P51" s="21">
        <v>46082</v>
      </c>
      <c r="Q51" s="21">
        <v>46174</v>
      </c>
      <c r="R51" s="15">
        <v>6</v>
      </c>
    </row>
    <row r="52" s="1" customFormat="1" ht="23" customHeight="1" spans="1:18">
      <c r="A52" s="15"/>
      <c r="B52" s="15"/>
      <c r="C52" s="15"/>
      <c r="D52" s="15" t="s">
        <v>30</v>
      </c>
      <c r="E52" s="23"/>
      <c r="F52" s="23"/>
      <c r="G52" s="15" t="s">
        <v>27</v>
      </c>
      <c r="H52" s="15">
        <v>5069</v>
      </c>
      <c r="I52" s="15">
        <v>8448</v>
      </c>
      <c r="J52" s="19">
        <v>405.52</v>
      </c>
      <c r="K52" s="19">
        <v>168.96</v>
      </c>
      <c r="L52" s="23">
        <v>25.35</v>
      </c>
      <c r="M52" s="20">
        <v>0.25</v>
      </c>
      <c r="N52" s="15">
        <v>2</v>
      </c>
      <c r="O52" s="19">
        <v>299.92</v>
      </c>
      <c r="P52" s="21">
        <v>46023</v>
      </c>
      <c r="Q52" s="21">
        <v>46054</v>
      </c>
      <c r="R52" s="15"/>
    </row>
    <row r="53" s="1" customFormat="1" ht="23" customHeight="1" spans="1:18">
      <c r="A53" s="15">
        <v>30</v>
      </c>
      <c r="B53" s="15" t="s">
        <v>124</v>
      </c>
      <c r="C53" s="15" t="s">
        <v>137</v>
      </c>
      <c r="D53" s="15" t="s">
        <v>30</v>
      </c>
      <c r="E53" s="15" t="s">
        <v>138</v>
      </c>
      <c r="F53" s="17" t="s">
        <v>139</v>
      </c>
      <c r="G53" s="15" t="s">
        <v>27</v>
      </c>
      <c r="H53" s="15">
        <v>5069</v>
      </c>
      <c r="I53" s="15">
        <v>5069</v>
      </c>
      <c r="J53" s="19">
        <v>405.52</v>
      </c>
      <c r="K53" s="19">
        <v>101.38</v>
      </c>
      <c r="L53" s="23">
        <v>25.35</v>
      </c>
      <c r="M53" s="20">
        <v>0.25</v>
      </c>
      <c r="N53" s="15">
        <v>3</v>
      </c>
      <c r="O53" s="19">
        <v>399.18</v>
      </c>
      <c r="P53" s="21">
        <v>46113</v>
      </c>
      <c r="Q53" s="21">
        <v>46174</v>
      </c>
      <c r="R53" s="15">
        <v>3</v>
      </c>
    </row>
    <row r="54" s="1" customFormat="1" ht="23" customHeight="1" spans="1:18">
      <c r="A54" s="15">
        <v>31</v>
      </c>
      <c r="B54" s="15"/>
      <c r="C54" s="15" t="s">
        <v>140</v>
      </c>
      <c r="D54" s="15" t="s">
        <v>30</v>
      </c>
      <c r="E54" s="15" t="s">
        <v>141</v>
      </c>
      <c r="F54" s="17" t="s">
        <v>142</v>
      </c>
      <c r="G54" s="15" t="s">
        <v>27</v>
      </c>
      <c r="H54" s="15">
        <v>5069</v>
      </c>
      <c r="I54" s="15">
        <v>5069</v>
      </c>
      <c r="J54" s="19">
        <v>405.52</v>
      </c>
      <c r="K54" s="19">
        <v>101.38</v>
      </c>
      <c r="L54" s="23">
        <v>25.35</v>
      </c>
      <c r="M54" s="20">
        <v>0.25</v>
      </c>
      <c r="N54" s="15">
        <v>2</v>
      </c>
      <c r="O54" s="19">
        <v>266.12</v>
      </c>
      <c r="P54" s="21">
        <v>46143</v>
      </c>
      <c r="Q54" s="21">
        <v>46174</v>
      </c>
      <c r="R54" s="15">
        <v>2</v>
      </c>
    </row>
    <row r="55" s="1" customFormat="1" ht="23" customHeight="1" spans="1:18">
      <c r="A55" s="15">
        <v>32</v>
      </c>
      <c r="B55" s="15" t="s">
        <v>143</v>
      </c>
      <c r="C55" s="15" t="s">
        <v>144</v>
      </c>
      <c r="D55" s="15" t="s">
        <v>30</v>
      </c>
      <c r="E55" s="23" t="s">
        <v>145</v>
      </c>
      <c r="F55" s="17" t="s">
        <v>146</v>
      </c>
      <c r="G55" s="15" t="s">
        <v>27</v>
      </c>
      <c r="H55" s="15">
        <v>5069</v>
      </c>
      <c r="I55" s="15">
        <v>5069</v>
      </c>
      <c r="J55" s="19">
        <v>405.52</v>
      </c>
      <c r="K55" s="19">
        <v>101.38</v>
      </c>
      <c r="L55" s="23">
        <v>25.35</v>
      </c>
      <c r="M55" s="20">
        <v>0.25</v>
      </c>
      <c r="N55" s="15">
        <v>4</v>
      </c>
      <c r="O55" s="19">
        <v>532.24</v>
      </c>
      <c r="P55" s="21">
        <v>46082</v>
      </c>
      <c r="Q55" s="21">
        <v>46174</v>
      </c>
      <c r="R55" s="15">
        <v>4</v>
      </c>
    </row>
    <row r="56" s="1" customFormat="1" ht="23" customHeight="1" spans="1:18">
      <c r="A56" s="15">
        <v>33</v>
      </c>
      <c r="B56" s="15"/>
      <c r="C56" s="15" t="s">
        <v>147</v>
      </c>
      <c r="D56" s="15" t="s">
        <v>24</v>
      </c>
      <c r="E56" s="15" t="s">
        <v>148</v>
      </c>
      <c r="F56" s="23" t="s">
        <v>149</v>
      </c>
      <c r="G56" s="15" t="s">
        <v>27</v>
      </c>
      <c r="H56" s="15">
        <v>5069</v>
      </c>
      <c r="I56" s="15">
        <v>5069</v>
      </c>
      <c r="J56" s="19">
        <v>405.52</v>
      </c>
      <c r="K56" s="19">
        <v>101.38</v>
      </c>
      <c r="L56" s="23">
        <v>25.35</v>
      </c>
      <c r="M56" s="20">
        <v>0.25</v>
      </c>
      <c r="N56" s="15">
        <v>2</v>
      </c>
      <c r="O56" s="19">
        <v>266.12</v>
      </c>
      <c r="P56" s="21">
        <v>46143</v>
      </c>
      <c r="Q56" s="21">
        <v>46174</v>
      </c>
      <c r="R56" s="15">
        <v>2</v>
      </c>
    </row>
    <row r="57" s="1" customFormat="1" ht="23" customHeight="1" spans="1:18">
      <c r="A57" s="15">
        <v>34</v>
      </c>
      <c r="B57" s="15"/>
      <c r="C57" s="15" t="s">
        <v>150</v>
      </c>
      <c r="D57" s="15" t="s">
        <v>24</v>
      </c>
      <c r="E57" s="15" t="s">
        <v>151</v>
      </c>
      <c r="F57" s="23" t="s">
        <v>152</v>
      </c>
      <c r="G57" s="15" t="s">
        <v>27</v>
      </c>
      <c r="H57" s="15">
        <v>5069</v>
      </c>
      <c r="I57" s="15">
        <v>5069</v>
      </c>
      <c r="J57" s="19">
        <v>405.52</v>
      </c>
      <c r="K57" s="19">
        <v>101.38</v>
      </c>
      <c r="L57" s="23">
        <v>25.35</v>
      </c>
      <c r="M57" s="20">
        <v>0.25</v>
      </c>
      <c r="N57" s="15">
        <v>2</v>
      </c>
      <c r="O57" s="19">
        <v>266.12</v>
      </c>
      <c r="P57" s="21">
        <v>46143</v>
      </c>
      <c r="Q57" s="21">
        <v>46174</v>
      </c>
      <c r="R57" s="15">
        <v>2</v>
      </c>
    </row>
    <row r="58" s="1" customFormat="1" ht="23" customHeight="1" spans="1:18">
      <c r="A58" s="15">
        <v>35</v>
      </c>
      <c r="B58" s="15" t="s">
        <v>153</v>
      </c>
      <c r="C58" s="15" t="s">
        <v>154</v>
      </c>
      <c r="D58" s="15" t="s">
        <v>24</v>
      </c>
      <c r="E58" s="23" t="s">
        <v>155</v>
      </c>
      <c r="F58" s="15" t="s">
        <v>156</v>
      </c>
      <c r="G58" s="15" t="s">
        <v>27</v>
      </c>
      <c r="H58" s="15">
        <v>5069</v>
      </c>
      <c r="I58" s="15">
        <v>5069</v>
      </c>
      <c r="J58" s="19">
        <v>405.52</v>
      </c>
      <c r="K58" s="19">
        <v>101.38</v>
      </c>
      <c r="L58" s="23">
        <v>25.35</v>
      </c>
      <c r="M58" s="20">
        <v>0.25</v>
      </c>
      <c r="N58" s="15">
        <v>4</v>
      </c>
      <c r="O58" s="19">
        <v>532.24</v>
      </c>
      <c r="P58" s="21">
        <v>46082</v>
      </c>
      <c r="Q58" s="21">
        <v>46174</v>
      </c>
      <c r="R58" s="15">
        <v>6</v>
      </c>
    </row>
    <row r="59" s="1" customFormat="1" ht="23" customHeight="1" spans="1:18">
      <c r="A59" s="15"/>
      <c r="B59" s="15"/>
      <c r="C59" s="15"/>
      <c r="D59" s="15" t="s">
        <v>24</v>
      </c>
      <c r="E59" s="23"/>
      <c r="F59" s="15"/>
      <c r="G59" s="15" t="s">
        <v>27</v>
      </c>
      <c r="H59" s="15">
        <v>5069</v>
      </c>
      <c r="I59" s="15">
        <v>8448</v>
      </c>
      <c r="J59" s="19">
        <v>405.52</v>
      </c>
      <c r="K59" s="19">
        <v>168.96</v>
      </c>
      <c r="L59" s="23">
        <v>25.35</v>
      </c>
      <c r="M59" s="20">
        <v>0.25</v>
      </c>
      <c r="N59" s="15">
        <v>2</v>
      </c>
      <c r="O59" s="19">
        <v>299.92</v>
      </c>
      <c r="P59" s="21">
        <v>46023</v>
      </c>
      <c r="Q59" s="21">
        <v>46054</v>
      </c>
      <c r="R59" s="15"/>
    </row>
    <row r="60" s="1" customFormat="1" ht="23" customHeight="1" spans="1:18">
      <c r="A60" s="15">
        <v>36</v>
      </c>
      <c r="B60" s="15"/>
      <c r="C60" s="15" t="s">
        <v>157</v>
      </c>
      <c r="D60" s="15" t="s">
        <v>30</v>
      </c>
      <c r="E60" s="17" t="s">
        <v>158</v>
      </c>
      <c r="F60" s="15" t="s">
        <v>159</v>
      </c>
      <c r="G60" s="15" t="s">
        <v>27</v>
      </c>
      <c r="H60" s="15">
        <v>5069</v>
      </c>
      <c r="I60" s="15">
        <v>5069</v>
      </c>
      <c r="J60" s="19">
        <v>405.52</v>
      </c>
      <c r="K60" s="19">
        <v>101.38</v>
      </c>
      <c r="L60" s="23">
        <v>25.35</v>
      </c>
      <c r="M60" s="20">
        <v>0.25</v>
      </c>
      <c r="N60" s="15">
        <v>4</v>
      </c>
      <c r="O60" s="19">
        <v>532.24</v>
      </c>
      <c r="P60" s="21">
        <v>46082</v>
      </c>
      <c r="Q60" s="21">
        <v>46174</v>
      </c>
      <c r="R60" s="15">
        <v>5</v>
      </c>
    </row>
    <row r="61" s="1" customFormat="1" ht="23" customHeight="1" spans="1:18">
      <c r="A61" s="15"/>
      <c r="B61" s="15"/>
      <c r="C61" s="15"/>
      <c r="D61" s="15" t="s">
        <v>30</v>
      </c>
      <c r="E61" s="17"/>
      <c r="F61" s="15"/>
      <c r="G61" s="15" t="s">
        <v>27</v>
      </c>
      <c r="H61" s="15">
        <v>5069</v>
      </c>
      <c r="I61" s="15">
        <v>8448</v>
      </c>
      <c r="J61" s="19">
        <v>405.52</v>
      </c>
      <c r="K61" s="19">
        <v>168.96</v>
      </c>
      <c r="L61" s="23">
        <v>25.35</v>
      </c>
      <c r="M61" s="20">
        <v>0.25</v>
      </c>
      <c r="N61" s="15">
        <v>1</v>
      </c>
      <c r="O61" s="19">
        <v>149.96</v>
      </c>
      <c r="P61" s="21">
        <v>46054</v>
      </c>
      <c r="Q61" s="21">
        <v>46054</v>
      </c>
      <c r="R61" s="15"/>
    </row>
    <row r="62" s="1" customFormat="1" ht="23" customHeight="1" spans="1:18">
      <c r="A62" s="15">
        <v>37</v>
      </c>
      <c r="B62" s="15"/>
      <c r="C62" s="15" t="s">
        <v>160</v>
      </c>
      <c r="D62" s="15" t="s">
        <v>24</v>
      </c>
      <c r="E62" s="17" t="s">
        <v>161</v>
      </c>
      <c r="F62" s="15" t="s">
        <v>162</v>
      </c>
      <c r="G62" s="15" t="s">
        <v>27</v>
      </c>
      <c r="H62" s="15">
        <v>5069</v>
      </c>
      <c r="I62" s="15">
        <v>5069</v>
      </c>
      <c r="J62" s="19">
        <v>405.52</v>
      </c>
      <c r="K62" s="19">
        <v>101.38</v>
      </c>
      <c r="L62" s="23">
        <v>25.35</v>
      </c>
      <c r="M62" s="20">
        <v>0.25</v>
      </c>
      <c r="N62" s="15">
        <v>4</v>
      </c>
      <c r="O62" s="19">
        <v>532.24</v>
      </c>
      <c r="P62" s="21">
        <v>46082</v>
      </c>
      <c r="Q62" s="21">
        <v>46174</v>
      </c>
      <c r="R62" s="15">
        <v>5</v>
      </c>
    </row>
    <row r="63" s="1" customFormat="1" ht="23" customHeight="1" spans="1:18">
      <c r="A63" s="15"/>
      <c r="B63" s="15"/>
      <c r="C63" s="15"/>
      <c r="D63" s="15" t="s">
        <v>24</v>
      </c>
      <c r="E63" s="17"/>
      <c r="F63" s="15"/>
      <c r="G63" s="15" t="s">
        <v>27</v>
      </c>
      <c r="H63" s="15">
        <v>5069</v>
      </c>
      <c r="I63" s="15">
        <v>8448</v>
      </c>
      <c r="J63" s="19">
        <v>405.52</v>
      </c>
      <c r="K63" s="19">
        <v>168.96</v>
      </c>
      <c r="L63" s="23">
        <v>25.35</v>
      </c>
      <c r="M63" s="20">
        <v>0.25</v>
      </c>
      <c r="N63" s="15">
        <v>1</v>
      </c>
      <c r="O63" s="19">
        <v>149.96</v>
      </c>
      <c r="P63" s="21">
        <v>46054</v>
      </c>
      <c r="Q63" s="21">
        <v>46054</v>
      </c>
      <c r="R63" s="15"/>
    </row>
    <row r="64" s="1" customFormat="1" ht="23" customHeight="1" spans="1:18">
      <c r="A64" s="15">
        <v>38</v>
      </c>
      <c r="B64" s="15" t="s">
        <v>163</v>
      </c>
      <c r="C64" s="15" t="s">
        <v>164</v>
      </c>
      <c r="D64" s="15" t="s">
        <v>30</v>
      </c>
      <c r="E64" s="23" t="s">
        <v>165</v>
      </c>
      <c r="F64" s="15" t="s">
        <v>166</v>
      </c>
      <c r="G64" s="15" t="s">
        <v>27</v>
      </c>
      <c r="H64" s="15">
        <v>5069</v>
      </c>
      <c r="I64" s="15">
        <v>5069</v>
      </c>
      <c r="J64" s="19">
        <v>405.52</v>
      </c>
      <c r="K64" s="19">
        <v>101.38</v>
      </c>
      <c r="L64" s="23">
        <v>25.35</v>
      </c>
      <c r="M64" s="20">
        <v>0.25</v>
      </c>
      <c r="N64" s="15">
        <v>4</v>
      </c>
      <c r="O64" s="19">
        <v>532.24</v>
      </c>
      <c r="P64" s="21">
        <v>46082</v>
      </c>
      <c r="Q64" s="21">
        <v>46174</v>
      </c>
      <c r="R64" s="15">
        <v>5</v>
      </c>
    </row>
    <row r="65" s="1" customFormat="1" ht="23" customHeight="1" spans="1:18">
      <c r="A65" s="15"/>
      <c r="B65" s="15"/>
      <c r="C65" s="15"/>
      <c r="D65" s="15" t="s">
        <v>30</v>
      </c>
      <c r="E65" s="23"/>
      <c r="F65" s="15"/>
      <c r="G65" s="15" t="s">
        <v>27</v>
      </c>
      <c r="H65" s="15">
        <v>5069</v>
      </c>
      <c r="I65" s="15">
        <v>8448</v>
      </c>
      <c r="J65" s="19">
        <v>405.52</v>
      </c>
      <c r="K65" s="19">
        <v>168.96</v>
      </c>
      <c r="L65" s="23">
        <v>25.35</v>
      </c>
      <c r="M65" s="20">
        <v>0.25</v>
      </c>
      <c r="N65" s="15">
        <v>1</v>
      </c>
      <c r="O65" s="19">
        <v>149.96</v>
      </c>
      <c r="P65" s="21">
        <v>46054</v>
      </c>
      <c r="Q65" s="21">
        <v>46054</v>
      </c>
      <c r="R65" s="15"/>
    </row>
    <row r="66" s="1" customFormat="1" ht="23" customHeight="1" spans="1:18">
      <c r="A66" s="15">
        <v>39</v>
      </c>
      <c r="B66" s="15"/>
      <c r="C66" s="15" t="s">
        <v>167</v>
      </c>
      <c r="D66" s="15" t="s">
        <v>30</v>
      </c>
      <c r="E66" s="23" t="s">
        <v>168</v>
      </c>
      <c r="F66" s="15" t="s">
        <v>169</v>
      </c>
      <c r="G66" s="15" t="s">
        <v>27</v>
      </c>
      <c r="H66" s="15">
        <v>5069</v>
      </c>
      <c r="I66" s="15">
        <v>5069</v>
      </c>
      <c r="J66" s="19">
        <v>405.52</v>
      </c>
      <c r="K66" s="19">
        <v>101.38</v>
      </c>
      <c r="L66" s="23">
        <v>25.35</v>
      </c>
      <c r="M66" s="20">
        <v>0.25</v>
      </c>
      <c r="N66" s="15">
        <v>4</v>
      </c>
      <c r="O66" s="19">
        <v>532.24</v>
      </c>
      <c r="P66" s="21">
        <v>46082</v>
      </c>
      <c r="Q66" s="21">
        <v>46174</v>
      </c>
      <c r="R66" s="15">
        <v>4</v>
      </c>
    </row>
    <row r="67" s="1" customFormat="1" ht="23" customHeight="1" spans="1:18">
      <c r="A67" s="15">
        <v>40</v>
      </c>
      <c r="B67" s="15"/>
      <c r="C67" s="15" t="s">
        <v>170</v>
      </c>
      <c r="D67" s="15" t="s">
        <v>30</v>
      </c>
      <c r="E67" s="23" t="s">
        <v>171</v>
      </c>
      <c r="F67" s="15" t="s">
        <v>172</v>
      </c>
      <c r="G67" s="15" t="s">
        <v>27</v>
      </c>
      <c r="H67" s="15">
        <v>5069</v>
      </c>
      <c r="I67" s="15">
        <v>5069</v>
      </c>
      <c r="J67" s="19">
        <v>405.52</v>
      </c>
      <c r="K67" s="19">
        <v>101.38</v>
      </c>
      <c r="L67" s="23">
        <v>25.35</v>
      </c>
      <c r="M67" s="20">
        <v>0.25</v>
      </c>
      <c r="N67" s="15">
        <v>3</v>
      </c>
      <c r="O67" s="19">
        <v>399.18</v>
      </c>
      <c r="P67" s="21">
        <v>46113</v>
      </c>
      <c r="Q67" s="21">
        <v>46174</v>
      </c>
      <c r="R67" s="15">
        <v>3</v>
      </c>
    </row>
    <row r="68" s="1" customFormat="1" ht="23" customHeight="1" spans="1:18">
      <c r="A68" s="15">
        <v>41</v>
      </c>
      <c r="B68" s="15"/>
      <c r="C68" s="15" t="s">
        <v>173</v>
      </c>
      <c r="D68" s="15" t="s">
        <v>24</v>
      </c>
      <c r="E68" s="23" t="s">
        <v>174</v>
      </c>
      <c r="F68" s="15" t="s">
        <v>175</v>
      </c>
      <c r="G68" s="15" t="s">
        <v>27</v>
      </c>
      <c r="H68" s="15">
        <v>5069</v>
      </c>
      <c r="I68" s="15">
        <v>5069</v>
      </c>
      <c r="J68" s="19">
        <v>405.52</v>
      </c>
      <c r="K68" s="19">
        <v>101.38</v>
      </c>
      <c r="L68" s="23">
        <v>25.35</v>
      </c>
      <c r="M68" s="20">
        <v>0.25</v>
      </c>
      <c r="N68" s="15">
        <v>2</v>
      </c>
      <c r="O68" s="19">
        <v>266.12</v>
      </c>
      <c r="P68" s="21">
        <v>46143</v>
      </c>
      <c r="Q68" s="21">
        <v>46174</v>
      </c>
      <c r="R68" s="15">
        <v>2</v>
      </c>
    </row>
    <row r="69" s="1" customFormat="1" ht="23" customHeight="1" spans="1:18">
      <c r="A69" s="15">
        <v>42</v>
      </c>
      <c r="B69" s="15" t="s">
        <v>176</v>
      </c>
      <c r="C69" s="15" t="s">
        <v>177</v>
      </c>
      <c r="D69" s="15" t="s">
        <v>30</v>
      </c>
      <c r="E69" s="23" t="s">
        <v>178</v>
      </c>
      <c r="F69" s="15" t="s">
        <v>179</v>
      </c>
      <c r="G69" s="15" t="s">
        <v>27</v>
      </c>
      <c r="H69" s="15">
        <v>5069</v>
      </c>
      <c r="I69" s="15">
        <v>5069</v>
      </c>
      <c r="J69" s="19">
        <v>405.52</v>
      </c>
      <c r="K69" s="19">
        <v>101.38</v>
      </c>
      <c r="L69" s="23">
        <v>25.35</v>
      </c>
      <c r="M69" s="20">
        <v>0.25</v>
      </c>
      <c r="N69" s="15">
        <v>4</v>
      </c>
      <c r="O69" s="19">
        <v>532.24</v>
      </c>
      <c r="P69" s="21">
        <v>46082</v>
      </c>
      <c r="Q69" s="21">
        <v>46174</v>
      </c>
      <c r="R69" s="15">
        <v>5</v>
      </c>
    </row>
    <row r="70" s="1" customFormat="1" ht="23" customHeight="1" spans="1:18">
      <c r="A70" s="15"/>
      <c r="B70" s="15"/>
      <c r="C70" s="15"/>
      <c r="D70" s="15" t="s">
        <v>30</v>
      </c>
      <c r="E70" s="23"/>
      <c r="F70" s="15"/>
      <c r="G70" s="15" t="s">
        <v>27</v>
      </c>
      <c r="H70" s="15">
        <v>5069</v>
      </c>
      <c r="I70" s="15">
        <v>8448</v>
      </c>
      <c r="J70" s="19">
        <v>405.52</v>
      </c>
      <c r="K70" s="19">
        <v>168.96</v>
      </c>
      <c r="L70" s="23">
        <v>25.35</v>
      </c>
      <c r="M70" s="20">
        <v>0.25</v>
      </c>
      <c r="N70" s="15">
        <v>1</v>
      </c>
      <c r="O70" s="19">
        <v>149.96</v>
      </c>
      <c r="P70" s="21">
        <v>46054</v>
      </c>
      <c r="Q70" s="21">
        <v>46054</v>
      </c>
      <c r="R70" s="15"/>
    </row>
    <row r="71" s="1" customFormat="1" ht="23" customHeight="1" spans="1:18">
      <c r="A71" s="15">
        <v>43</v>
      </c>
      <c r="B71" s="15"/>
      <c r="C71" s="15" t="s">
        <v>180</v>
      </c>
      <c r="D71" s="15" t="s">
        <v>30</v>
      </c>
      <c r="E71" s="15" t="s">
        <v>181</v>
      </c>
      <c r="F71" s="23" t="s">
        <v>182</v>
      </c>
      <c r="G71" s="15" t="s">
        <v>27</v>
      </c>
      <c r="H71" s="15">
        <v>5069</v>
      </c>
      <c r="I71" s="15">
        <v>5069</v>
      </c>
      <c r="J71" s="19">
        <v>405.52</v>
      </c>
      <c r="K71" s="19">
        <v>101.38</v>
      </c>
      <c r="L71" s="23">
        <v>25.35</v>
      </c>
      <c r="M71" s="20">
        <v>0.25</v>
      </c>
      <c r="N71" s="15">
        <v>3</v>
      </c>
      <c r="O71" s="19">
        <v>399.18</v>
      </c>
      <c r="P71" s="21">
        <v>46113</v>
      </c>
      <c r="Q71" s="21">
        <v>46174</v>
      </c>
      <c r="R71" s="15">
        <v>3</v>
      </c>
    </row>
    <row r="72" s="1" customFormat="1" ht="23" customHeight="1" spans="1:18">
      <c r="A72" s="15">
        <v>44</v>
      </c>
      <c r="B72" s="15"/>
      <c r="C72" s="15" t="s">
        <v>183</v>
      </c>
      <c r="D72" s="15" t="s">
        <v>30</v>
      </c>
      <c r="E72" s="15" t="s">
        <v>184</v>
      </c>
      <c r="F72" s="23" t="s">
        <v>185</v>
      </c>
      <c r="G72" s="15" t="s">
        <v>27</v>
      </c>
      <c r="H72" s="15">
        <v>5069</v>
      </c>
      <c r="I72" s="15">
        <v>5069</v>
      </c>
      <c r="J72" s="19">
        <v>405.52</v>
      </c>
      <c r="K72" s="19">
        <v>101.38</v>
      </c>
      <c r="L72" s="23">
        <v>25.35</v>
      </c>
      <c r="M72" s="20">
        <v>0.25</v>
      </c>
      <c r="N72" s="15">
        <v>3</v>
      </c>
      <c r="O72" s="19">
        <v>399.18</v>
      </c>
      <c r="P72" s="21">
        <v>46113</v>
      </c>
      <c r="Q72" s="21">
        <v>46174</v>
      </c>
      <c r="R72" s="15">
        <v>3</v>
      </c>
    </row>
    <row r="73" s="1" customFormat="1" ht="23" customHeight="1" spans="1:18">
      <c r="A73" s="15">
        <v>45</v>
      </c>
      <c r="B73" s="15"/>
      <c r="C73" s="15" t="s">
        <v>186</v>
      </c>
      <c r="D73" s="15" t="s">
        <v>24</v>
      </c>
      <c r="E73" s="15" t="s">
        <v>187</v>
      </c>
      <c r="F73" s="23" t="s">
        <v>188</v>
      </c>
      <c r="G73" s="15" t="s">
        <v>27</v>
      </c>
      <c r="H73" s="15">
        <v>5069</v>
      </c>
      <c r="I73" s="15">
        <v>5069</v>
      </c>
      <c r="J73" s="19">
        <v>405.52</v>
      </c>
      <c r="K73" s="19">
        <v>101.38</v>
      </c>
      <c r="L73" s="23">
        <v>25.35</v>
      </c>
      <c r="M73" s="20">
        <v>0.25</v>
      </c>
      <c r="N73" s="15">
        <v>2</v>
      </c>
      <c r="O73" s="19">
        <v>266.12</v>
      </c>
      <c r="P73" s="21">
        <v>46143</v>
      </c>
      <c r="Q73" s="21">
        <v>46174</v>
      </c>
      <c r="R73" s="15">
        <v>2</v>
      </c>
    </row>
    <row r="74" s="1" customFormat="1" ht="20" customHeight="1" spans="1:18">
      <c r="A74" s="15">
        <v>46</v>
      </c>
      <c r="B74" s="15" t="s">
        <v>189</v>
      </c>
      <c r="C74" s="15" t="s">
        <v>190</v>
      </c>
      <c r="D74" s="15" t="s">
        <v>30</v>
      </c>
      <c r="E74" s="15" t="s">
        <v>191</v>
      </c>
      <c r="F74" s="17" t="s">
        <v>192</v>
      </c>
      <c r="G74" s="15" t="s">
        <v>27</v>
      </c>
      <c r="H74" s="15">
        <v>5069</v>
      </c>
      <c r="I74" s="15">
        <v>5069</v>
      </c>
      <c r="J74" s="19">
        <v>405.52</v>
      </c>
      <c r="K74" s="19">
        <v>101.38</v>
      </c>
      <c r="L74" s="23">
        <v>25.35</v>
      </c>
      <c r="M74" s="20">
        <v>0.25</v>
      </c>
      <c r="N74" s="15">
        <v>4</v>
      </c>
      <c r="O74" s="19">
        <v>532.24</v>
      </c>
      <c r="P74" s="21">
        <v>46082</v>
      </c>
      <c r="Q74" s="21">
        <v>46174</v>
      </c>
      <c r="R74" s="15">
        <v>6</v>
      </c>
    </row>
    <row r="75" s="1" customFormat="1" ht="20" customHeight="1" spans="1:18">
      <c r="A75" s="15"/>
      <c r="B75" s="15"/>
      <c r="C75" s="15"/>
      <c r="D75" s="15" t="s">
        <v>30</v>
      </c>
      <c r="E75" s="15"/>
      <c r="F75" s="17"/>
      <c r="G75" s="15" t="s">
        <v>27</v>
      </c>
      <c r="H75" s="15">
        <v>5069</v>
      </c>
      <c r="I75" s="15">
        <v>8448</v>
      </c>
      <c r="J75" s="19">
        <v>405.52</v>
      </c>
      <c r="K75" s="19">
        <v>168.96</v>
      </c>
      <c r="L75" s="23">
        <v>25.35</v>
      </c>
      <c r="M75" s="20">
        <v>0.25</v>
      </c>
      <c r="N75" s="15">
        <v>2</v>
      </c>
      <c r="O75" s="19">
        <v>299.92</v>
      </c>
      <c r="P75" s="21">
        <v>46023</v>
      </c>
      <c r="Q75" s="21">
        <v>46054</v>
      </c>
      <c r="R75" s="15"/>
    </row>
    <row r="76" s="1" customFormat="1" ht="20" customHeight="1" spans="1:18">
      <c r="A76" s="15">
        <v>47</v>
      </c>
      <c r="B76" s="15" t="s">
        <v>189</v>
      </c>
      <c r="C76" s="15" t="s">
        <v>193</v>
      </c>
      <c r="D76" s="15" t="s">
        <v>30</v>
      </c>
      <c r="E76" s="15" t="s">
        <v>194</v>
      </c>
      <c r="F76" s="17" t="s">
        <v>195</v>
      </c>
      <c r="G76" s="15" t="s">
        <v>27</v>
      </c>
      <c r="H76" s="15">
        <v>5069</v>
      </c>
      <c r="I76" s="15">
        <v>5069</v>
      </c>
      <c r="J76" s="19">
        <v>405.52</v>
      </c>
      <c r="K76" s="19">
        <v>101.38</v>
      </c>
      <c r="L76" s="23">
        <v>25.35</v>
      </c>
      <c r="M76" s="20">
        <v>0.25</v>
      </c>
      <c r="N76" s="15">
        <v>4</v>
      </c>
      <c r="O76" s="19">
        <v>532.24</v>
      </c>
      <c r="P76" s="21">
        <v>46082</v>
      </c>
      <c r="Q76" s="21">
        <v>46174</v>
      </c>
      <c r="R76" s="15">
        <v>6</v>
      </c>
    </row>
    <row r="77" s="1" customFormat="1" ht="20" customHeight="1" spans="1:18">
      <c r="A77" s="15"/>
      <c r="B77" s="15"/>
      <c r="C77" s="15"/>
      <c r="D77" s="15" t="s">
        <v>30</v>
      </c>
      <c r="E77" s="15"/>
      <c r="F77" s="17"/>
      <c r="G77" s="15" t="s">
        <v>27</v>
      </c>
      <c r="H77" s="15">
        <v>5069</v>
      </c>
      <c r="I77" s="15">
        <v>8448</v>
      </c>
      <c r="J77" s="19">
        <v>405.52</v>
      </c>
      <c r="K77" s="19">
        <v>168.96</v>
      </c>
      <c r="L77" s="23">
        <v>25.35</v>
      </c>
      <c r="M77" s="20">
        <v>0.25</v>
      </c>
      <c r="N77" s="15">
        <v>2</v>
      </c>
      <c r="O77" s="19">
        <v>299.92</v>
      </c>
      <c r="P77" s="21">
        <v>46023</v>
      </c>
      <c r="Q77" s="21">
        <v>46054</v>
      </c>
      <c r="R77" s="15"/>
    </row>
    <row r="78" s="1" customFormat="1" ht="20" customHeight="1" spans="1:18">
      <c r="A78" s="15">
        <v>48</v>
      </c>
      <c r="B78" s="15"/>
      <c r="C78" s="15" t="s">
        <v>196</v>
      </c>
      <c r="D78" s="15" t="s">
        <v>30</v>
      </c>
      <c r="E78" s="15" t="s">
        <v>197</v>
      </c>
      <c r="F78" s="17" t="s">
        <v>198</v>
      </c>
      <c r="G78" s="15" t="s">
        <v>27</v>
      </c>
      <c r="H78" s="15">
        <v>5069</v>
      </c>
      <c r="I78" s="15">
        <v>5069</v>
      </c>
      <c r="J78" s="19">
        <v>405.52</v>
      </c>
      <c r="K78" s="19">
        <v>101.38</v>
      </c>
      <c r="L78" s="23">
        <v>25.35</v>
      </c>
      <c r="M78" s="20">
        <v>0.25</v>
      </c>
      <c r="N78" s="15">
        <v>4</v>
      </c>
      <c r="O78" s="19">
        <v>532.24</v>
      </c>
      <c r="P78" s="21">
        <v>46082</v>
      </c>
      <c r="Q78" s="21">
        <v>46174</v>
      </c>
      <c r="R78" s="15">
        <v>6</v>
      </c>
    </row>
    <row r="79" s="1" customFormat="1" ht="20" customHeight="1" spans="1:18">
      <c r="A79" s="15"/>
      <c r="B79" s="15"/>
      <c r="C79" s="15"/>
      <c r="D79" s="15" t="s">
        <v>30</v>
      </c>
      <c r="E79" s="15"/>
      <c r="F79" s="17"/>
      <c r="G79" s="15" t="s">
        <v>27</v>
      </c>
      <c r="H79" s="15">
        <v>5069</v>
      </c>
      <c r="I79" s="15">
        <v>8448</v>
      </c>
      <c r="J79" s="19">
        <v>405.52</v>
      </c>
      <c r="K79" s="19">
        <v>168.96</v>
      </c>
      <c r="L79" s="23">
        <v>25.35</v>
      </c>
      <c r="M79" s="20">
        <v>0.25</v>
      </c>
      <c r="N79" s="15">
        <v>2</v>
      </c>
      <c r="O79" s="19">
        <v>299.92</v>
      </c>
      <c r="P79" s="21">
        <v>46023</v>
      </c>
      <c r="Q79" s="21">
        <v>46054</v>
      </c>
      <c r="R79" s="15"/>
    </row>
    <row r="80" s="1" customFormat="1" ht="23" customHeight="1" spans="1:18">
      <c r="A80" s="15">
        <v>49</v>
      </c>
      <c r="B80" s="15"/>
      <c r="C80" s="15" t="s">
        <v>199</v>
      </c>
      <c r="D80" s="15" t="s">
        <v>24</v>
      </c>
      <c r="E80" s="15" t="s">
        <v>200</v>
      </c>
      <c r="F80" s="17" t="s">
        <v>201</v>
      </c>
      <c r="G80" s="15" t="s">
        <v>27</v>
      </c>
      <c r="H80" s="15">
        <v>5069</v>
      </c>
      <c r="I80" s="15">
        <v>5069</v>
      </c>
      <c r="J80" s="19">
        <v>405.52</v>
      </c>
      <c r="K80" s="19">
        <v>101.38</v>
      </c>
      <c r="L80" s="23">
        <v>25.35</v>
      </c>
      <c r="M80" s="20">
        <v>0.25</v>
      </c>
      <c r="N80" s="15">
        <v>2</v>
      </c>
      <c r="O80" s="19">
        <v>266.12</v>
      </c>
      <c r="P80" s="21">
        <v>46143</v>
      </c>
      <c r="Q80" s="21">
        <v>46174</v>
      </c>
      <c r="R80" s="15">
        <v>2</v>
      </c>
    </row>
    <row r="81" s="1" customFormat="1" ht="21" customHeight="1" spans="1:18">
      <c r="A81" s="15">
        <v>50</v>
      </c>
      <c r="B81" s="15" t="s">
        <v>202</v>
      </c>
      <c r="C81" s="15" t="s">
        <v>203</v>
      </c>
      <c r="D81" s="15" t="s">
        <v>30</v>
      </c>
      <c r="E81" s="23" t="s">
        <v>204</v>
      </c>
      <c r="F81" s="23" t="s">
        <v>205</v>
      </c>
      <c r="G81" s="15" t="s">
        <v>27</v>
      </c>
      <c r="H81" s="15">
        <v>5070</v>
      </c>
      <c r="I81" s="15">
        <v>5069</v>
      </c>
      <c r="J81" s="19">
        <v>405.52</v>
      </c>
      <c r="K81" s="19">
        <v>101.38</v>
      </c>
      <c r="L81" s="23">
        <v>25.35</v>
      </c>
      <c r="M81" s="20">
        <v>0.25</v>
      </c>
      <c r="N81" s="15">
        <v>4</v>
      </c>
      <c r="O81" s="19">
        <v>532.24</v>
      </c>
      <c r="P81" s="21">
        <v>46082</v>
      </c>
      <c r="Q81" s="21">
        <v>46174</v>
      </c>
      <c r="R81" s="15">
        <v>6</v>
      </c>
    </row>
    <row r="82" s="1" customFormat="1" ht="21" customHeight="1" spans="1:18">
      <c r="A82" s="15"/>
      <c r="B82" s="15"/>
      <c r="C82" s="15"/>
      <c r="D82" s="15" t="s">
        <v>30</v>
      </c>
      <c r="E82" s="23"/>
      <c r="F82" s="23"/>
      <c r="G82" s="15" t="s">
        <v>27</v>
      </c>
      <c r="H82" s="15">
        <v>5069</v>
      </c>
      <c r="I82" s="15">
        <v>8448</v>
      </c>
      <c r="J82" s="19">
        <v>405.52</v>
      </c>
      <c r="K82" s="19">
        <v>168.96</v>
      </c>
      <c r="L82" s="23">
        <v>25.35</v>
      </c>
      <c r="M82" s="20">
        <v>0.25</v>
      </c>
      <c r="N82" s="15">
        <v>2</v>
      </c>
      <c r="O82" s="19">
        <v>299.92</v>
      </c>
      <c r="P82" s="21">
        <v>46023</v>
      </c>
      <c r="Q82" s="21">
        <v>46054</v>
      </c>
      <c r="R82" s="15"/>
    </row>
    <row r="83" s="1" customFormat="1" ht="21" customHeight="1" spans="1:18">
      <c r="A83" s="15">
        <v>51</v>
      </c>
      <c r="B83" s="15"/>
      <c r="C83" s="15" t="s">
        <v>206</v>
      </c>
      <c r="D83" s="15" t="s">
        <v>30</v>
      </c>
      <c r="E83" s="23" t="s">
        <v>207</v>
      </c>
      <c r="F83" s="23" t="s">
        <v>208</v>
      </c>
      <c r="G83" s="15" t="s">
        <v>27</v>
      </c>
      <c r="H83" s="15">
        <v>5070</v>
      </c>
      <c r="I83" s="15">
        <v>5069</v>
      </c>
      <c r="J83" s="19">
        <v>405.52</v>
      </c>
      <c r="K83" s="19">
        <v>101.38</v>
      </c>
      <c r="L83" s="23">
        <v>25.35</v>
      </c>
      <c r="M83" s="20">
        <v>0.25</v>
      </c>
      <c r="N83" s="15">
        <v>4</v>
      </c>
      <c r="O83" s="19">
        <v>532.24</v>
      </c>
      <c r="P83" s="21">
        <v>46082</v>
      </c>
      <c r="Q83" s="21">
        <v>46174</v>
      </c>
      <c r="R83" s="15">
        <v>5</v>
      </c>
    </row>
    <row r="84" s="1" customFormat="1" ht="21" customHeight="1" spans="1:18">
      <c r="A84" s="15"/>
      <c r="B84" s="15"/>
      <c r="C84" s="15"/>
      <c r="D84" s="15" t="s">
        <v>30</v>
      </c>
      <c r="E84" s="23"/>
      <c r="F84" s="23"/>
      <c r="G84" s="15" t="s">
        <v>27</v>
      </c>
      <c r="H84" s="15">
        <v>5069</v>
      </c>
      <c r="I84" s="15">
        <v>8448</v>
      </c>
      <c r="J84" s="19">
        <v>405.52</v>
      </c>
      <c r="K84" s="19">
        <v>168.96</v>
      </c>
      <c r="L84" s="23">
        <v>25.35</v>
      </c>
      <c r="M84" s="20">
        <v>0.25</v>
      </c>
      <c r="N84" s="15">
        <v>1</v>
      </c>
      <c r="O84" s="19">
        <v>149.96</v>
      </c>
      <c r="P84" s="21">
        <v>46054</v>
      </c>
      <c r="Q84" s="21">
        <v>46054</v>
      </c>
      <c r="R84" s="15"/>
    </row>
    <row r="85" s="1" customFormat="1" ht="23" customHeight="1" spans="1:18">
      <c r="A85" s="15">
        <v>52</v>
      </c>
      <c r="B85" s="15" t="s">
        <v>202</v>
      </c>
      <c r="C85" s="15" t="s">
        <v>209</v>
      </c>
      <c r="D85" s="15" t="s">
        <v>30</v>
      </c>
      <c r="E85" s="23" t="s">
        <v>210</v>
      </c>
      <c r="F85" s="23" t="s">
        <v>211</v>
      </c>
      <c r="G85" s="15" t="s">
        <v>27</v>
      </c>
      <c r="H85" s="15">
        <v>5069</v>
      </c>
      <c r="I85" s="15">
        <v>5069</v>
      </c>
      <c r="J85" s="19">
        <v>405.52</v>
      </c>
      <c r="K85" s="19">
        <v>101.38</v>
      </c>
      <c r="L85" s="23">
        <v>25.35</v>
      </c>
      <c r="M85" s="20">
        <v>0.25</v>
      </c>
      <c r="N85" s="15">
        <v>3</v>
      </c>
      <c r="O85" s="19">
        <v>399.18</v>
      </c>
      <c r="P85" s="21">
        <v>46113</v>
      </c>
      <c r="Q85" s="21">
        <v>46174</v>
      </c>
      <c r="R85" s="15">
        <v>3</v>
      </c>
    </row>
    <row r="86" s="1" customFormat="1" ht="23" customHeight="1" spans="1:18">
      <c r="A86" s="15">
        <v>53</v>
      </c>
      <c r="B86" s="15"/>
      <c r="C86" s="15" t="s">
        <v>212</v>
      </c>
      <c r="D86" s="15" t="s">
        <v>30</v>
      </c>
      <c r="E86" s="15" t="s">
        <v>213</v>
      </c>
      <c r="F86" s="15" t="s">
        <v>214</v>
      </c>
      <c r="G86" s="15" t="s">
        <v>27</v>
      </c>
      <c r="H86" s="15">
        <v>5069</v>
      </c>
      <c r="I86" s="15">
        <v>5069</v>
      </c>
      <c r="J86" s="19">
        <v>405.52</v>
      </c>
      <c r="K86" s="19">
        <v>101.38</v>
      </c>
      <c r="L86" s="23">
        <v>25.35</v>
      </c>
      <c r="M86" s="20">
        <v>0.25</v>
      </c>
      <c r="N86" s="15">
        <v>2</v>
      </c>
      <c r="O86" s="19">
        <v>266.12</v>
      </c>
      <c r="P86" s="21">
        <v>46143</v>
      </c>
      <c r="Q86" s="21">
        <v>46174</v>
      </c>
      <c r="R86" s="15">
        <v>2</v>
      </c>
    </row>
    <row r="87" s="1" customFormat="1" ht="23" customHeight="1" spans="1:18">
      <c r="A87" s="15">
        <v>54</v>
      </c>
      <c r="B87" s="15"/>
      <c r="C87" s="15" t="s">
        <v>215</v>
      </c>
      <c r="D87" s="15" t="s">
        <v>30</v>
      </c>
      <c r="E87" s="15" t="s">
        <v>216</v>
      </c>
      <c r="F87" s="15" t="s">
        <v>217</v>
      </c>
      <c r="G87" s="15" t="s">
        <v>27</v>
      </c>
      <c r="H87" s="15">
        <v>5069</v>
      </c>
      <c r="I87" s="15">
        <v>5069</v>
      </c>
      <c r="J87" s="19">
        <v>405.52</v>
      </c>
      <c r="K87" s="19">
        <v>101.38</v>
      </c>
      <c r="L87" s="23">
        <v>25.35</v>
      </c>
      <c r="M87" s="20">
        <v>0.25</v>
      </c>
      <c r="N87" s="15">
        <v>2</v>
      </c>
      <c r="O87" s="19">
        <v>266.12</v>
      </c>
      <c r="P87" s="21">
        <v>46143</v>
      </c>
      <c r="Q87" s="21">
        <v>46174</v>
      </c>
      <c r="R87" s="15">
        <v>2</v>
      </c>
    </row>
    <row r="88" s="1" customFormat="1" ht="23" customHeight="1" spans="1:18">
      <c r="A88" s="15">
        <v>55</v>
      </c>
      <c r="B88" s="15"/>
      <c r="C88" s="15" t="s">
        <v>218</v>
      </c>
      <c r="D88" s="15" t="s">
        <v>30</v>
      </c>
      <c r="E88" s="15" t="s">
        <v>219</v>
      </c>
      <c r="F88" s="15" t="s">
        <v>220</v>
      </c>
      <c r="G88" s="15" t="s">
        <v>27</v>
      </c>
      <c r="H88" s="15">
        <v>5069</v>
      </c>
      <c r="I88" s="15">
        <v>5069</v>
      </c>
      <c r="J88" s="19">
        <v>405.52</v>
      </c>
      <c r="K88" s="19">
        <v>101.38</v>
      </c>
      <c r="L88" s="23">
        <v>25.35</v>
      </c>
      <c r="M88" s="20">
        <v>0.25</v>
      </c>
      <c r="N88" s="15">
        <v>2</v>
      </c>
      <c r="O88" s="19">
        <v>266.12</v>
      </c>
      <c r="P88" s="21">
        <v>46143</v>
      </c>
      <c r="Q88" s="21">
        <v>46174</v>
      </c>
      <c r="R88" s="15">
        <v>2</v>
      </c>
    </row>
    <row r="89" s="1" customFormat="1" ht="23" customHeight="1" spans="1:18">
      <c r="A89" s="15">
        <v>56</v>
      </c>
      <c r="B89" s="15" t="s">
        <v>221</v>
      </c>
      <c r="C89" s="15" t="s">
        <v>222</v>
      </c>
      <c r="D89" s="15" t="s">
        <v>30</v>
      </c>
      <c r="E89" s="15" t="s">
        <v>223</v>
      </c>
      <c r="F89" s="15" t="s">
        <v>224</v>
      </c>
      <c r="G89" s="15" t="s">
        <v>27</v>
      </c>
      <c r="H89" s="15">
        <v>5069</v>
      </c>
      <c r="I89" s="15">
        <v>5069</v>
      </c>
      <c r="J89" s="19">
        <v>405.52</v>
      </c>
      <c r="K89" s="19">
        <v>101.38</v>
      </c>
      <c r="L89" s="23">
        <v>25.35</v>
      </c>
      <c r="M89" s="20">
        <v>0.25</v>
      </c>
      <c r="N89" s="15">
        <v>2</v>
      </c>
      <c r="O89" s="19">
        <v>266.12</v>
      </c>
      <c r="P89" s="21">
        <v>46143</v>
      </c>
      <c r="Q89" s="21">
        <v>46174</v>
      </c>
      <c r="R89" s="15">
        <v>2</v>
      </c>
    </row>
    <row r="90" s="1" customFormat="1" ht="23" customHeight="1" spans="1:18">
      <c r="A90" s="15">
        <v>57</v>
      </c>
      <c r="B90" s="15"/>
      <c r="C90" s="15" t="s">
        <v>225</v>
      </c>
      <c r="D90" s="15" t="s">
        <v>30</v>
      </c>
      <c r="E90" s="15" t="s">
        <v>226</v>
      </c>
      <c r="F90" s="17" t="s">
        <v>227</v>
      </c>
      <c r="G90" s="15" t="s">
        <v>27</v>
      </c>
      <c r="H90" s="15">
        <v>5069</v>
      </c>
      <c r="I90" s="15">
        <v>5069</v>
      </c>
      <c r="J90" s="19">
        <v>405.52</v>
      </c>
      <c r="K90" s="19">
        <v>101.38</v>
      </c>
      <c r="L90" s="23">
        <v>25.35</v>
      </c>
      <c r="M90" s="20">
        <v>0.25</v>
      </c>
      <c r="N90" s="15">
        <v>2</v>
      </c>
      <c r="O90" s="19">
        <v>266.12</v>
      </c>
      <c r="P90" s="21">
        <v>46143</v>
      </c>
      <c r="Q90" s="21">
        <v>46174</v>
      </c>
      <c r="R90" s="15">
        <v>2</v>
      </c>
    </row>
    <row r="91" s="2" customFormat="1" ht="23" customHeight="1" spans="1:18">
      <c r="A91" s="15">
        <v>58</v>
      </c>
      <c r="B91" s="15"/>
      <c r="C91" s="15" t="s">
        <v>228</v>
      </c>
      <c r="D91" s="15" t="s">
        <v>30</v>
      </c>
      <c r="E91" s="15" t="s">
        <v>229</v>
      </c>
      <c r="F91" s="17" t="s">
        <v>230</v>
      </c>
      <c r="G91" s="15" t="s">
        <v>27</v>
      </c>
      <c r="H91" s="15">
        <v>5069</v>
      </c>
      <c r="I91" s="15">
        <v>5069</v>
      </c>
      <c r="J91" s="19">
        <v>405.52</v>
      </c>
      <c r="K91" s="19">
        <v>101.38</v>
      </c>
      <c r="L91" s="23">
        <v>25.35</v>
      </c>
      <c r="M91" s="20">
        <v>0.25</v>
      </c>
      <c r="N91" s="15">
        <v>2</v>
      </c>
      <c r="O91" s="19">
        <v>266.12</v>
      </c>
      <c r="P91" s="21">
        <v>46143</v>
      </c>
      <c r="Q91" s="21">
        <v>46174</v>
      </c>
      <c r="R91" s="15">
        <v>2</v>
      </c>
    </row>
    <row r="92" s="1" customFormat="1" ht="23" customHeight="1" spans="1:18">
      <c r="A92" s="15">
        <v>59</v>
      </c>
      <c r="B92" s="15" t="s">
        <v>231</v>
      </c>
      <c r="C92" s="15" t="s">
        <v>232</v>
      </c>
      <c r="D92" s="15" t="s">
        <v>30</v>
      </c>
      <c r="E92" s="23" t="s">
        <v>233</v>
      </c>
      <c r="F92" s="15" t="s">
        <v>234</v>
      </c>
      <c r="G92" s="15" t="s">
        <v>27</v>
      </c>
      <c r="H92" s="15">
        <v>5069</v>
      </c>
      <c r="I92" s="15">
        <v>5069</v>
      </c>
      <c r="J92" s="19">
        <v>405.52</v>
      </c>
      <c r="K92" s="19">
        <v>101.38</v>
      </c>
      <c r="L92" s="23">
        <v>25.35</v>
      </c>
      <c r="M92" s="20">
        <v>0.25</v>
      </c>
      <c r="N92" s="15">
        <v>4</v>
      </c>
      <c r="O92" s="19">
        <v>532.24</v>
      </c>
      <c r="P92" s="21">
        <v>45931</v>
      </c>
      <c r="Q92" s="21">
        <v>46174</v>
      </c>
      <c r="R92" s="15">
        <v>9</v>
      </c>
    </row>
    <row r="93" s="1" customFormat="1" ht="23" customHeight="1" spans="1:18">
      <c r="A93" s="15">
        <v>60</v>
      </c>
      <c r="B93" s="15"/>
      <c r="C93" s="15" t="s">
        <v>235</v>
      </c>
      <c r="D93" s="15" t="s">
        <v>30</v>
      </c>
      <c r="E93" s="23" t="s">
        <v>236</v>
      </c>
      <c r="F93" s="15" t="s">
        <v>237</v>
      </c>
      <c r="G93" s="15" t="s">
        <v>27</v>
      </c>
      <c r="H93" s="15">
        <v>5069</v>
      </c>
      <c r="I93" s="15">
        <v>5069</v>
      </c>
      <c r="J93" s="19">
        <v>405.52</v>
      </c>
      <c r="K93" s="19">
        <v>101.38</v>
      </c>
      <c r="L93" s="23">
        <v>25.35</v>
      </c>
      <c r="M93" s="20">
        <v>0.25</v>
      </c>
      <c r="N93" s="15">
        <v>4</v>
      </c>
      <c r="O93" s="19">
        <v>532.24</v>
      </c>
      <c r="P93" s="21">
        <v>45931</v>
      </c>
      <c r="Q93" s="21">
        <v>46174</v>
      </c>
      <c r="R93" s="15">
        <v>9</v>
      </c>
    </row>
    <row r="94" s="1" customFormat="1" ht="23" customHeight="1" spans="1:18">
      <c r="A94" s="15">
        <v>61</v>
      </c>
      <c r="B94" s="15"/>
      <c r="C94" s="15" t="s">
        <v>238</v>
      </c>
      <c r="D94" s="15" t="s">
        <v>30</v>
      </c>
      <c r="E94" s="23" t="s">
        <v>239</v>
      </c>
      <c r="F94" s="23" t="s">
        <v>240</v>
      </c>
      <c r="G94" s="15" t="s">
        <v>27</v>
      </c>
      <c r="H94" s="15">
        <v>5069</v>
      </c>
      <c r="I94" s="15">
        <v>5069</v>
      </c>
      <c r="J94" s="19">
        <v>405.52</v>
      </c>
      <c r="K94" s="19">
        <v>101.38</v>
      </c>
      <c r="L94" s="23">
        <v>25.35</v>
      </c>
      <c r="M94" s="20">
        <v>0.25</v>
      </c>
      <c r="N94" s="15">
        <v>4</v>
      </c>
      <c r="O94" s="19">
        <v>532.24</v>
      </c>
      <c r="P94" s="21">
        <v>46082</v>
      </c>
      <c r="Q94" s="21">
        <v>46174</v>
      </c>
      <c r="R94" s="15">
        <v>6</v>
      </c>
    </row>
    <row r="95" s="1" customFormat="1" ht="23" customHeight="1" spans="1:18">
      <c r="A95" s="15"/>
      <c r="B95" s="15"/>
      <c r="C95" s="15"/>
      <c r="D95" s="15" t="s">
        <v>30</v>
      </c>
      <c r="E95" s="23"/>
      <c r="F95" s="23"/>
      <c r="G95" s="15" t="s">
        <v>27</v>
      </c>
      <c r="H95" s="15">
        <v>5069</v>
      </c>
      <c r="I95" s="15">
        <v>8448</v>
      </c>
      <c r="J95" s="19">
        <v>405.52</v>
      </c>
      <c r="K95" s="19">
        <v>168.96</v>
      </c>
      <c r="L95" s="23">
        <v>25.35</v>
      </c>
      <c r="M95" s="20">
        <v>0.25</v>
      </c>
      <c r="N95" s="15">
        <v>2</v>
      </c>
      <c r="O95" s="19">
        <v>299.92</v>
      </c>
      <c r="P95" s="21">
        <v>46023</v>
      </c>
      <c r="Q95" s="21">
        <v>46054</v>
      </c>
      <c r="R95" s="15"/>
    </row>
    <row r="96" s="1" customFormat="1" ht="23" customHeight="1" spans="1:18">
      <c r="A96" s="15">
        <v>62</v>
      </c>
      <c r="B96" s="15"/>
      <c r="C96" s="15" t="s">
        <v>241</v>
      </c>
      <c r="D96" s="15" t="s">
        <v>30</v>
      </c>
      <c r="E96" s="23" t="s">
        <v>242</v>
      </c>
      <c r="F96" s="23" t="s">
        <v>243</v>
      </c>
      <c r="G96" s="15" t="s">
        <v>27</v>
      </c>
      <c r="H96" s="15">
        <v>5069</v>
      </c>
      <c r="I96" s="15">
        <v>5069</v>
      </c>
      <c r="J96" s="19">
        <v>405.52</v>
      </c>
      <c r="K96" s="19">
        <v>101.38</v>
      </c>
      <c r="L96" s="23">
        <v>25.35</v>
      </c>
      <c r="M96" s="20">
        <v>0.25</v>
      </c>
      <c r="N96" s="15">
        <v>3</v>
      </c>
      <c r="O96" s="19">
        <v>399.18</v>
      </c>
      <c r="P96" s="21">
        <v>46113</v>
      </c>
      <c r="Q96" s="21">
        <v>46174</v>
      </c>
      <c r="R96" s="15">
        <v>3</v>
      </c>
    </row>
    <row r="97" s="1" customFormat="1" ht="23" customHeight="1" spans="1:18">
      <c r="A97" s="15">
        <v>63</v>
      </c>
      <c r="B97" s="15"/>
      <c r="C97" s="15" t="s">
        <v>244</v>
      </c>
      <c r="D97" s="15" t="s">
        <v>30</v>
      </c>
      <c r="E97" s="23" t="s">
        <v>245</v>
      </c>
      <c r="F97" s="23" t="s">
        <v>246</v>
      </c>
      <c r="G97" s="15" t="s">
        <v>27</v>
      </c>
      <c r="H97" s="15">
        <v>5069</v>
      </c>
      <c r="I97" s="15">
        <v>5069</v>
      </c>
      <c r="J97" s="19">
        <v>405.52</v>
      </c>
      <c r="K97" s="19">
        <v>101.38</v>
      </c>
      <c r="L97" s="23">
        <v>25.35</v>
      </c>
      <c r="M97" s="20">
        <v>0.25</v>
      </c>
      <c r="N97" s="15">
        <v>2</v>
      </c>
      <c r="O97" s="19">
        <v>266.12</v>
      </c>
      <c r="P97" s="21">
        <v>46143</v>
      </c>
      <c r="Q97" s="21">
        <v>46174</v>
      </c>
      <c r="R97" s="15">
        <v>2</v>
      </c>
    </row>
    <row r="98" ht="23" customHeight="1" spans="1:18">
      <c r="A98" s="15">
        <v>64</v>
      </c>
      <c r="B98" s="15" t="s">
        <v>247</v>
      </c>
      <c r="C98" s="23" t="s">
        <v>248</v>
      </c>
      <c r="D98" s="23" t="s">
        <v>30</v>
      </c>
      <c r="E98" s="23" t="s">
        <v>249</v>
      </c>
      <c r="F98" s="24" t="s">
        <v>250</v>
      </c>
      <c r="G98" s="23" t="s">
        <v>27</v>
      </c>
      <c r="H98" s="18">
        <v>5069</v>
      </c>
      <c r="I98" s="15">
        <v>5069</v>
      </c>
      <c r="J98" s="19">
        <v>405.52</v>
      </c>
      <c r="K98" s="19">
        <v>101.38</v>
      </c>
      <c r="L98" s="23">
        <v>25.35</v>
      </c>
      <c r="M98" s="20">
        <v>0.25</v>
      </c>
      <c r="N98" s="15">
        <v>2</v>
      </c>
      <c r="O98" s="19">
        <v>266.12</v>
      </c>
      <c r="P98" s="21">
        <v>46143</v>
      </c>
      <c r="Q98" s="21">
        <v>46174</v>
      </c>
      <c r="R98" s="23">
        <v>2</v>
      </c>
    </row>
    <row r="99" ht="23" customHeight="1" spans="1:18">
      <c r="A99" s="15">
        <v>65</v>
      </c>
      <c r="B99" s="15" t="s">
        <v>251</v>
      </c>
      <c r="C99" s="15" t="s">
        <v>252</v>
      </c>
      <c r="D99" s="15" t="s">
        <v>30</v>
      </c>
      <c r="E99" s="23" t="s">
        <v>253</v>
      </c>
      <c r="F99" s="15" t="s">
        <v>254</v>
      </c>
      <c r="G99" s="15" t="s">
        <v>27</v>
      </c>
      <c r="H99" s="15">
        <v>5069</v>
      </c>
      <c r="I99" s="15">
        <v>5069</v>
      </c>
      <c r="J99" s="19">
        <v>405.52</v>
      </c>
      <c r="K99" s="19">
        <v>101.38</v>
      </c>
      <c r="L99" s="23">
        <v>25.35</v>
      </c>
      <c r="M99" s="20">
        <v>0.25</v>
      </c>
      <c r="N99" s="15">
        <v>4</v>
      </c>
      <c r="O99" s="19">
        <v>532.24</v>
      </c>
      <c r="P99" s="21">
        <v>46082</v>
      </c>
      <c r="Q99" s="21">
        <v>46174</v>
      </c>
      <c r="R99" s="15">
        <v>4</v>
      </c>
    </row>
    <row r="100" ht="23" customHeight="1" spans="1:18">
      <c r="A100" s="15">
        <v>66</v>
      </c>
      <c r="B100" s="15"/>
      <c r="C100" s="15" t="s">
        <v>255</v>
      </c>
      <c r="D100" s="15" t="s">
        <v>30</v>
      </c>
      <c r="E100" s="23" t="s">
        <v>256</v>
      </c>
      <c r="F100" s="23" t="s">
        <v>257</v>
      </c>
      <c r="G100" s="15" t="s">
        <v>27</v>
      </c>
      <c r="H100" s="15">
        <v>5069</v>
      </c>
      <c r="I100" s="15">
        <v>5069</v>
      </c>
      <c r="J100" s="19">
        <v>405.52</v>
      </c>
      <c r="K100" s="19">
        <v>101.38</v>
      </c>
      <c r="L100" s="23">
        <v>25.35</v>
      </c>
      <c r="M100" s="20">
        <v>0.25</v>
      </c>
      <c r="N100" s="15">
        <v>4</v>
      </c>
      <c r="O100" s="19">
        <v>532.24</v>
      </c>
      <c r="P100" s="21">
        <v>46082</v>
      </c>
      <c r="Q100" s="21">
        <v>46174</v>
      </c>
      <c r="R100" s="15">
        <v>4</v>
      </c>
    </row>
    <row r="101" ht="23" customHeight="1" spans="1:18">
      <c r="A101" s="15">
        <v>67</v>
      </c>
      <c r="B101" s="15" t="s">
        <v>258</v>
      </c>
      <c r="C101" s="15" t="s">
        <v>259</v>
      </c>
      <c r="D101" s="15" t="s">
        <v>30</v>
      </c>
      <c r="E101" s="15" t="s">
        <v>260</v>
      </c>
      <c r="F101" s="17" t="s">
        <v>261</v>
      </c>
      <c r="G101" s="15" t="s">
        <v>27</v>
      </c>
      <c r="H101" s="15">
        <v>5069</v>
      </c>
      <c r="I101" s="15">
        <v>5069</v>
      </c>
      <c r="J101" s="19">
        <v>405.52</v>
      </c>
      <c r="K101" s="19">
        <v>101.38</v>
      </c>
      <c r="L101" s="23">
        <v>25.35</v>
      </c>
      <c r="M101" s="20">
        <v>0.25</v>
      </c>
      <c r="N101" s="15">
        <v>2</v>
      </c>
      <c r="O101" s="19">
        <v>266.12</v>
      </c>
      <c r="P101" s="21">
        <v>45992</v>
      </c>
      <c r="Q101" s="21">
        <v>46174</v>
      </c>
      <c r="R101" s="15">
        <v>7</v>
      </c>
    </row>
    <row r="102" ht="23" customHeight="1" spans="1:18">
      <c r="A102" s="15">
        <v>68</v>
      </c>
      <c r="B102" s="15"/>
      <c r="C102" s="15" t="s">
        <v>262</v>
      </c>
      <c r="D102" s="15" t="s">
        <v>30</v>
      </c>
      <c r="E102" s="15" t="s">
        <v>263</v>
      </c>
      <c r="F102" s="17" t="s">
        <v>264</v>
      </c>
      <c r="G102" s="15" t="s">
        <v>27</v>
      </c>
      <c r="H102" s="15">
        <v>5069</v>
      </c>
      <c r="I102" s="15">
        <v>5069</v>
      </c>
      <c r="J102" s="19">
        <v>405.52</v>
      </c>
      <c r="K102" s="19">
        <v>101.38</v>
      </c>
      <c r="L102" s="23">
        <v>25.35</v>
      </c>
      <c r="M102" s="20">
        <v>0.25</v>
      </c>
      <c r="N102" s="15">
        <v>3</v>
      </c>
      <c r="O102" s="19">
        <v>399.18</v>
      </c>
      <c r="P102" s="21">
        <v>46113</v>
      </c>
      <c r="Q102" s="21">
        <v>46174</v>
      </c>
      <c r="R102" s="15">
        <v>3</v>
      </c>
    </row>
    <row r="103" ht="23" customHeight="1" spans="1:18">
      <c r="A103" s="15">
        <v>69</v>
      </c>
      <c r="B103" s="15" t="s">
        <v>265</v>
      </c>
      <c r="C103" s="15" t="s">
        <v>266</v>
      </c>
      <c r="D103" s="15" t="s">
        <v>24</v>
      </c>
      <c r="E103" s="25" t="s">
        <v>267</v>
      </c>
      <c r="F103" s="25" t="s">
        <v>268</v>
      </c>
      <c r="G103" s="15" t="s">
        <v>27</v>
      </c>
      <c r="H103" s="26">
        <v>7124.22</v>
      </c>
      <c r="I103" s="26">
        <v>7124.22</v>
      </c>
      <c r="J103" s="19">
        <f t="shared" ref="J103:J110" si="8">H103*0.08</f>
        <v>569.9376</v>
      </c>
      <c r="K103" s="19">
        <f t="shared" ref="K103:K110" si="9">I103*0.02</f>
        <v>142.4844</v>
      </c>
      <c r="L103" s="19">
        <f t="shared" ref="L103:L110" si="10">H103*0.005</f>
        <v>35.6211</v>
      </c>
      <c r="M103" s="20">
        <v>0.25</v>
      </c>
      <c r="N103" s="27">
        <v>1</v>
      </c>
      <c r="O103" s="19">
        <v>187.01</v>
      </c>
      <c r="P103" s="28">
        <v>45901</v>
      </c>
      <c r="Q103" s="28">
        <v>46204</v>
      </c>
      <c r="R103" s="15">
        <f t="shared" ref="R103:R134" si="11">DATEDIF(P103,Q103,"M")+1</f>
        <v>11</v>
      </c>
    </row>
    <row r="104" ht="23" customHeight="1" spans="1:18">
      <c r="A104" s="15">
        <v>70</v>
      </c>
      <c r="B104" s="15"/>
      <c r="C104" s="15" t="s">
        <v>269</v>
      </c>
      <c r="D104" s="15" t="s">
        <v>24</v>
      </c>
      <c r="E104" s="25" t="s">
        <v>270</v>
      </c>
      <c r="F104" s="25" t="s">
        <v>271</v>
      </c>
      <c r="G104" s="15" t="s">
        <v>27</v>
      </c>
      <c r="H104" s="29">
        <v>5069</v>
      </c>
      <c r="I104" s="29">
        <v>5069</v>
      </c>
      <c r="J104" s="19">
        <f t="shared" si="8"/>
        <v>405.52</v>
      </c>
      <c r="K104" s="19">
        <f t="shared" si="9"/>
        <v>101.38</v>
      </c>
      <c r="L104" s="19">
        <f t="shared" si="10"/>
        <v>25.345</v>
      </c>
      <c r="M104" s="20">
        <v>0.25</v>
      </c>
      <c r="N104" s="27">
        <v>1</v>
      </c>
      <c r="O104" s="19">
        <v>133.06</v>
      </c>
      <c r="P104" s="28">
        <v>45901</v>
      </c>
      <c r="Q104" s="28">
        <v>46204</v>
      </c>
      <c r="R104" s="15">
        <f t="shared" si="11"/>
        <v>11</v>
      </c>
    </row>
    <row r="105" ht="23" customHeight="1" spans="1:18">
      <c r="A105" s="15">
        <v>71</v>
      </c>
      <c r="B105" s="15"/>
      <c r="C105" s="15" t="s">
        <v>272</v>
      </c>
      <c r="D105" s="15" t="s">
        <v>24</v>
      </c>
      <c r="E105" s="25" t="s">
        <v>273</v>
      </c>
      <c r="F105" s="25" t="s">
        <v>274</v>
      </c>
      <c r="G105" s="15" t="s">
        <v>27</v>
      </c>
      <c r="H105" s="29">
        <v>5069</v>
      </c>
      <c r="I105" s="29">
        <v>5069</v>
      </c>
      <c r="J105" s="19">
        <f t="shared" si="8"/>
        <v>405.52</v>
      </c>
      <c r="K105" s="19">
        <f t="shared" si="9"/>
        <v>101.38</v>
      </c>
      <c r="L105" s="19">
        <f t="shared" si="10"/>
        <v>25.345</v>
      </c>
      <c r="M105" s="20">
        <v>0.25</v>
      </c>
      <c r="N105" s="27">
        <v>1</v>
      </c>
      <c r="O105" s="19">
        <v>133.06</v>
      </c>
      <c r="P105" s="28">
        <v>45901</v>
      </c>
      <c r="Q105" s="28">
        <v>46204</v>
      </c>
      <c r="R105" s="15">
        <f t="shared" si="11"/>
        <v>11</v>
      </c>
    </row>
    <row r="106" ht="23" customHeight="1" spans="1:18">
      <c r="A106" s="15">
        <v>72</v>
      </c>
      <c r="B106" s="15" t="s">
        <v>275</v>
      </c>
      <c r="C106" s="15" t="s">
        <v>276</v>
      </c>
      <c r="D106" s="15" t="s">
        <v>24</v>
      </c>
      <c r="E106" s="25" t="s">
        <v>277</v>
      </c>
      <c r="F106" s="25" t="s">
        <v>278</v>
      </c>
      <c r="G106" s="25" t="s">
        <v>27</v>
      </c>
      <c r="H106" s="29">
        <v>5069</v>
      </c>
      <c r="I106" s="29">
        <v>5069</v>
      </c>
      <c r="J106" s="19">
        <f t="shared" si="8"/>
        <v>405.52</v>
      </c>
      <c r="K106" s="19">
        <f t="shared" si="9"/>
        <v>101.38</v>
      </c>
      <c r="L106" s="19">
        <f t="shared" si="10"/>
        <v>25.345</v>
      </c>
      <c r="M106" s="20">
        <v>0.25</v>
      </c>
      <c r="N106" s="27">
        <v>1</v>
      </c>
      <c r="O106" s="19">
        <v>133.05</v>
      </c>
      <c r="P106" s="28">
        <v>45962</v>
      </c>
      <c r="Q106" s="28">
        <v>46204</v>
      </c>
      <c r="R106" s="15">
        <f t="shared" si="11"/>
        <v>9</v>
      </c>
    </row>
    <row r="107" ht="23" customHeight="1" spans="1:18">
      <c r="A107" s="15">
        <v>73</v>
      </c>
      <c r="B107" s="15"/>
      <c r="C107" s="30" t="s">
        <v>279</v>
      </c>
      <c r="D107" s="15" t="s">
        <v>24</v>
      </c>
      <c r="E107" s="25" t="s">
        <v>280</v>
      </c>
      <c r="F107" s="25" t="s">
        <v>281</v>
      </c>
      <c r="G107" s="25" t="s">
        <v>27</v>
      </c>
      <c r="H107" s="29">
        <v>5069</v>
      </c>
      <c r="I107" s="29">
        <v>5069</v>
      </c>
      <c r="J107" s="19">
        <f t="shared" si="8"/>
        <v>405.52</v>
      </c>
      <c r="K107" s="19">
        <f t="shared" si="9"/>
        <v>101.38</v>
      </c>
      <c r="L107" s="19">
        <f t="shared" si="10"/>
        <v>25.345</v>
      </c>
      <c r="M107" s="20">
        <v>0.25</v>
      </c>
      <c r="N107" s="27">
        <v>1</v>
      </c>
      <c r="O107" s="19">
        <v>133.05</v>
      </c>
      <c r="P107" s="28">
        <v>46023</v>
      </c>
      <c r="Q107" s="28">
        <v>46204</v>
      </c>
      <c r="R107" s="15">
        <f t="shared" si="11"/>
        <v>7</v>
      </c>
    </row>
    <row r="108" ht="26" customHeight="1" spans="1:18">
      <c r="A108" s="15">
        <v>74</v>
      </c>
      <c r="B108" s="15" t="s">
        <v>282</v>
      </c>
      <c r="C108" s="15" t="s">
        <v>283</v>
      </c>
      <c r="D108" s="15" t="s">
        <v>30</v>
      </c>
      <c r="E108" s="25" t="s">
        <v>284</v>
      </c>
      <c r="F108" s="25" t="s">
        <v>285</v>
      </c>
      <c r="G108" s="23" t="s">
        <v>27</v>
      </c>
      <c r="H108" s="29">
        <v>5069</v>
      </c>
      <c r="I108" s="29">
        <v>5069</v>
      </c>
      <c r="J108" s="19">
        <f t="shared" si="8"/>
        <v>405.52</v>
      </c>
      <c r="K108" s="19">
        <f t="shared" si="9"/>
        <v>101.38</v>
      </c>
      <c r="L108" s="19">
        <f t="shared" si="10"/>
        <v>25.345</v>
      </c>
      <c r="M108" s="20">
        <v>0.25</v>
      </c>
      <c r="N108" s="27">
        <v>1</v>
      </c>
      <c r="O108" s="19">
        <v>133.06</v>
      </c>
      <c r="P108" s="28">
        <v>45901</v>
      </c>
      <c r="Q108" s="28">
        <v>46204</v>
      </c>
      <c r="R108" s="15">
        <f t="shared" si="11"/>
        <v>11</v>
      </c>
    </row>
    <row r="109" ht="23" customHeight="1" spans="1:18">
      <c r="A109" s="15">
        <v>75</v>
      </c>
      <c r="B109" s="30" t="s">
        <v>286</v>
      </c>
      <c r="C109" s="30" t="s">
        <v>287</v>
      </c>
      <c r="D109" s="15" t="s">
        <v>30</v>
      </c>
      <c r="E109" s="25" t="s">
        <v>288</v>
      </c>
      <c r="F109" s="25" t="s">
        <v>289</v>
      </c>
      <c r="G109" s="23" t="s">
        <v>27</v>
      </c>
      <c r="H109" s="29">
        <v>5069</v>
      </c>
      <c r="I109" s="29">
        <v>5069</v>
      </c>
      <c r="J109" s="19">
        <f t="shared" si="8"/>
        <v>405.52</v>
      </c>
      <c r="K109" s="19">
        <f t="shared" si="9"/>
        <v>101.38</v>
      </c>
      <c r="L109" s="19">
        <f t="shared" si="10"/>
        <v>25.345</v>
      </c>
      <c r="M109" s="20">
        <v>0.25</v>
      </c>
      <c r="N109" s="27">
        <v>1</v>
      </c>
      <c r="O109" s="19">
        <v>133.06</v>
      </c>
      <c r="P109" s="28">
        <v>45901</v>
      </c>
      <c r="Q109" s="28">
        <v>46204</v>
      </c>
      <c r="R109" s="15">
        <f t="shared" si="11"/>
        <v>11</v>
      </c>
    </row>
    <row r="110" ht="35" customHeight="1" spans="1:18">
      <c r="A110" s="15">
        <v>76</v>
      </c>
      <c r="B110" s="30"/>
      <c r="C110" s="30" t="s">
        <v>290</v>
      </c>
      <c r="D110" s="15" t="s">
        <v>30</v>
      </c>
      <c r="E110" s="25" t="s">
        <v>291</v>
      </c>
      <c r="F110" s="25" t="s">
        <v>292</v>
      </c>
      <c r="G110" s="15" t="s">
        <v>33</v>
      </c>
      <c r="H110" s="29">
        <v>5069</v>
      </c>
      <c r="I110" s="29">
        <v>5069</v>
      </c>
      <c r="J110" s="19">
        <f t="shared" si="8"/>
        <v>405.52</v>
      </c>
      <c r="K110" s="19">
        <f t="shared" si="9"/>
        <v>101.38</v>
      </c>
      <c r="L110" s="19">
        <f t="shared" si="10"/>
        <v>25.345</v>
      </c>
      <c r="M110" s="20">
        <v>0.25</v>
      </c>
      <c r="N110" s="27">
        <v>1</v>
      </c>
      <c r="O110" s="19">
        <v>133.05</v>
      </c>
      <c r="P110" s="28">
        <v>46174</v>
      </c>
      <c r="Q110" s="28">
        <v>46204</v>
      </c>
      <c r="R110" s="15">
        <f t="shared" si="11"/>
        <v>2</v>
      </c>
    </row>
    <row r="111" ht="23" customHeight="1" spans="1:18">
      <c r="A111" s="15">
        <v>77</v>
      </c>
      <c r="B111" s="30"/>
      <c r="C111" s="30" t="s">
        <v>293</v>
      </c>
      <c r="D111" s="15" t="s">
        <v>30</v>
      </c>
      <c r="E111" s="25" t="s">
        <v>294</v>
      </c>
      <c r="F111" s="25" t="s">
        <v>295</v>
      </c>
      <c r="G111" s="22" t="s">
        <v>27</v>
      </c>
      <c r="H111" s="29">
        <v>5069</v>
      </c>
      <c r="I111" s="29">
        <v>5069</v>
      </c>
      <c r="J111" s="19">
        <f>ROUND(H111*0.08,2)</f>
        <v>405.52</v>
      </c>
      <c r="K111" s="19">
        <f>ROUND(I111*0.02,2)</f>
        <v>101.38</v>
      </c>
      <c r="L111" s="19">
        <f>ROUND(H111*0.005,2)</f>
        <v>25.35</v>
      </c>
      <c r="M111" s="20">
        <v>0.25</v>
      </c>
      <c r="N111" s="27">
        <v>4</v>
      </c>
      <c r="O111" s="19">
        <v>532.2</v>
      </c>
      <c r="P111" s="28">
        <v>46113</v>
      </c>
      <c r="Q111" s="28">
        <v>46204</v>
      </c>
      <c r="R111" s="15">
        <f t="shared" si="11"/>
        <v>4</v>
      </c>
    </row>
    <row r="112" ht="23" customHeight="1" spans="1:18">
      <c r="A112" s="15">
        <v>78</v>
      </c>
      <c r="B112" s="30" t="s">
        <v>296</v>
      </c>
      <c r="C112" s="30" t="s">
        <v>297</v>
      </c>
      <c r="D112" s="30" t="s">
        <v>30</v>
      </c>
      <c r="E112" s="25" t="s">
        <v>298</v>
      </c>
      <c r="F112" s="25" t="s">
        <v>299</v>
      </c>
      <c r="G112" s="15" t="s">
        <v>27</v>
      </c>
      <c r="H112" s="29">
        <v>5069</v>
      </c>
      <c r="I112" s="29">
        <v>5069</v>
      </c>
      <c r="J112" s="19">
        <f t="shared" ref="J112:J121" si="12">H112*0.08</f>
        <v>405.52</v>
      </c>
      <c r="K112" s="19">
        <f t="shared" ref="K112:K121" si="13">I112*0.02</f>
        <v>101.38</v>
      </c>
      <c r="L112" s="19">
        <f t="shared" ref="L112:L121" si="14">H112*0.005</f>
        <v>25.345</v>
      </c>
      <c r="M112" s="20">
        <v>0.25</v>
      </c>
      <c r="N112" s="27">
        <v>1</v>
      </c>
      <c r="O112" s="19">
        <v>133.05</v>
      </c>
      <c r="P112" s="28">
        <v>45931</v>
      </c>
      <c r="Q112" s="28">
        <v>46204</v>
      </c>
      <c r="R112" s="15">
        <f t="shared" si="11"/>
        <v>10</v>
      </c>
    </row>
    <row r="113" ht="23" customHeight="1" spans="1:18">
      <c r="A113" s="15">
        <v>79</v>
      </c>
      <c r="B113" s="30"/>
      <c r="C113" s="30" t="s">
        <v>300</v>
      </c>
      <c r="D113" s="30" t="s">
        <v>24</v>
      </c>
      <c r="E113" s="25" t="s">
        <v>301</v>
      </c>
      <c r="F113" s="25" t="s">
        <v>302</v>
      </c>
      <c r="G113" s="15" t="s">
        <v>27</v>
      </c>
      <c r="H113" s="29">
        <v>5069</v>
      </c>
      <c r="I113" s="29">
        <v>5069</v>
      </c>
      <c r="J113" s="19">
        <f t="shared" si="12"/>
        <v>405.52</v>
      </c>
      <c r="K113" s="19">
        <f t="shared" si="13"/>
        <v>101.38</v>
      </c>
      <c r="L113" s="19">
        <f t="shared" si="14"/>
        <v>25.345</v>
      </c>
      <c r="M113" s="20">
        <v>0.25</v>
      </c>
      <c r="N113" s="27">
        <v>1</v>
      </c>
      <c r="O113" s="19">
        <v>133.05</v>
      </c>
      <c r="P113" s="28">
        <v>46204</v>
      </c>
      <c r="Q113" s="28">
        <v>46204</v>
      </c>
      <c r="R113" s="15">
        <f t="shared" si="11"/>
        <v>1</v>
      </c>
    </row>
    <row r="114" ht="23" customHeight="1" spans="1:18">
      <c r="A114" s="15">
        <v>80</v>
      </c>
      <c r="B114" s="30" t="s">
        <v>303</v>
      </c>
      <c r="C114" s="30" t="s">
        <v>304</v>
      </c>
      <c r="D114" s="30" t="s">
        <v>30</v>
      </c>
      <c r="E114" s="25" t="s">
        <v>305</v>
      </c>
      <c r="F114" s="25" t="s">
        <v>306</v>
      </c>
      <c r="G114" s="15" t="s">
        <v>27</v>
      </c>
      <c r="H114" s="29">
        <v>5069</v>
      </c>
      <c r="I114" s="29">
        <v>5069</v>
      </c>
      <c r="J114" s="19">
        <f t="shared" si="12"/>
        <v>405.52</v>
      </c>
      <c r="K114" s="19">
        <f t="shared" si="13"/>
        <v>101.38</v>
      </c>
      <c r="L114" s="19">
        <f t="shared" si="14"/>
        <v>25.345</v>
      </c>
      <c r="M114" s="20">
        <v>0.25</v>
      </c>
      <c r="N114" s="27">
        <v>1</v>
      </c>
      <c r="O114" s="19">
        <v>133.06</v>
      </c>
      <c r="P114" s="28">
        <v>45901</v>
      </c>
      <c r="Q114" s="28">
        <v>46204</v>
      </c>
      <c r="R114" s="15">
        <f t="shared" si="11"/>
        <v>11</v>
      </c>
    </row>
    <row r="115" ht="23" customHeight="1" spans="1:18">
      <c r="A115" s="15">
        <v>81</v>
      </c>
      <c r="B115" s="30"/>
      <c r="C115" s="30" t="s">
        <v>307</v>
      </c>
      <c r="D115" s="30" t="s">
        <v>30</v>
      </c>
      <c r="E115" s="25" t="s">
        <v>308</v>
      </c>
      <c r="F115" s="25" t="s">
        <v>309</v>
      </c>
      <c r="G115" s="23" t="s">
        <v>27</v>
      </c>
      <c r="H115" s="29">
        <v>5069</v>
      </c>
      <c r="I115" s="29">
        <v>5069</v>
      </c>
      <c r="J115" s="19">
        <f t="shared" si="12"/>
        <v>405.52</v>
      </c>
      <c r="K115" s="19">
        <f t="shared" si="13"/>
        <v>101.38</v>
      </c>
      <c r="L115" s="19">
        <f t="shared" si="14"/>
        <v>25.345</v>
      </c>
      <c r="M115" s="20">
        <v>0.25</v>
      </c>
      <c r="N115" s="27">
        <v>1</v>
      </c>
      <c r="O115" s="19">
        <v>133.05</v>
      </c>
      <c r="P115" s="28">
        <v>45962</v>
      </c>
      <c r="Q115" s="28">
        <v>46204</v>
      </c>
      <c r="R115" s="15">
        <f t="shared" si="11"/>
        <v>9</v>
      </c>
    </row>
    <row r="116" ht="23" customHeight="1" spans="1:18">
      <c r="A116" s="15">
        <v>82</v>
      </c>
      <c r="B116" s="30" t="s">
        <v>310</v>
      </c>
      <c r="C116" s="30" t="s">
        <v>311</v>
      </c>
      <c r="D116" s="30" t="s">
        <v>30</v>
      </c>
      <c r="E116" s="25" t="s">
        <v>312</v>
      </c>
      <c r="F116" s="25" t="s">
        <v>313</v>
      </c>
      <c r="G116" s="15" t="s">
        <v>27</v>
      </c>
      <c r="H116" s="29">
        <v>5069</v>
      </c>
      <c r="I116" s="29">
        <v>5069</v>
      </c>
      <c r="J116" s="19">
        <f t="shared" si="12"/>
        <v>405.52</v>
      </c>
      <c r="K116" s="19">
        <f t="shared" si="13"/>
        <v>101.38</v>
      </c>
      <c r="L116" s="19">
        <f t="shared" si="14"/>
        <v>25.345</v>
      </c>
      <c r="M116" s="20">
        <v>0.25</v>
      </c>
      <c r="N116" s="27">
        <v>1</v>
      </c>
      <c r="O116" s="19">
        <v>133.05</v>
      </c>
      <c r="P116" s="28">
        <v>45901</v>
      </c>
      <c r="Q116" s="28">
        <v>46204</v>
      </c>
      <c r="R116" s="15">
        <f t="shared" si="11"/>
        <v>11</v>
      </c>
    </row>
    <row r="117" ht="23" customHeight="1" spans="1:18">
      <c r="A117" s="15">
        <v>83</v>
      </c>
      <c r="B117" s="30"/>
      <c r="C117" s="30" t="s">
        <v>314</v>
      </c>
      <c r="D117" s="30" t="s">
        <v>30</v>
      </c>
      <c r="E117" s="25" t="s">
        <v>315</v>
      </c>
      <c r="F117" s="25" t="s">
        <v>316</v>
      </c>
      <c r="G117" s="15" t="s">
        <v>27</v>
      </c>
      <c r="H117" s="29">
        <v>5069</v>
      </c>
      <c r="I117" s="29">
        <v>8448</v>
      </c>
      <c r="J117" s="19">
        <f t="shared" si="12"/>
        <v>405.52</v>
      </c>
      <c r="K117" s="19">
        <f t="shared" si="13"/>
        <v>168.96</v>
      </c>
      <c r="L117" s="19">
        <f t="shared" si="14"/>
        <v>25.345</v>
      </c>
      <c r="M117" s="20">
        <v>0.25</v>
      </c>
      <c r="N117" s="27">
        <v>1</v>
      </c>
      <c r="O117" s="19">
        <v>133.05</v>
      </c>
      <c r="P117" s="28">
        <v>45962</v>
      </c>
      <c r="Q117" s="28">
        <v>46204</v>
      </c>
      <c r="R117" s="15">
        <f t="shared" si="11"/>
        <v>9</v>
      </c>
    </row>
    <row r="118" ht="32" customHeight="1" spans="1:18">
      <c r="A118" s="15">
        <v>84</v>
      </c>
      <c r="B118" s="30" t="s">
        <v>317</v>
      </c>
      <c r="C118" s="15" t="s">
        <v>318</v>
      </c>
      <c r="D118" s="15" t="s">
        <v>24</v>
      </c>
      <c r="E118" s="25" t="s">
        <v>319</v>
      </c>
      <c r="F118" s="25" t="s">
        <v>320</v>
      </c>
      <c r="G118" s="15" t="s">
        <v>33</v>
      </c>
      <c r="H118" s="29">
        <v>5069</v>
      </c>
      <c r="I118" s="29">
        <v>0</v>
      </c>
      <c r="J118" s="19">
        <f t="shared" si="12"/>
        <v>405.52</v>
      </c>
      <c r="K118" s="18">
        <f t="shared" si="13"/>
        <v>0</v>
      </c>
      <c r="L118" s="19">
        <f t="shared" si="14"/>
        <v>25.345</v>
      </c>
      <c r="M118" s="20">
        <v>0.25</v>
      </c>
      <c r="N118" s="27">
        <v>1</v>
      </c>
      <c r="O118" s="19">
        <v>107.71</v>
      </c>
      <c r="P118" s="28">
        <v>46174</v>
      </c>
      <c r="Q118" s="28">
        <v>46204</v>
      </c>
      <c r="R118" s="15">
        <f t="shared" si="11"/>
        <v>2</v>
      </c>
    </row>
    <row r="119" ht="32" customHeight="1" spans="1:18">
      <c r="A119" s="15">
        <v>85</v>
      </c>
      <c r="B119" s="30"/>
      <c r="C119" s="15" t="s">
        <v>321</v>
      </c>
      <c r="D119" s="15" t="s">
        <v>30</v>
      </c>
      <c r="E119" s="25" t="s">
        <v>322</v>
      </c>
      <c r="F119" s="25" t="s">
        <v>323</v>
      </c>
      <c r="G119" s="15" t="s">
        <v>33</v>
      </c>
      <c r="H119" s="29">
        <v>5100</v>
      </c>
      <c r="I119" s="29">
        <v>5100</v>
      </c>
      <c r="J119" s="19">
        <f t="shared" si="12"/>
        <v>408</v>
      </c>
      <c r="K119" s="19">
        <f t="shared" si="13"/>
        <v>102</v>
      </c>
      <c r="L119" s="19">
        <f t="shared" si="14"/>
        <v>25.5</v>
      </c>
      <c r="M119" s="20">
        <v>0.25</v>
      </c>
      <c r="N119" s="27">
        <v>1</v>
      </c>
      <c r="O119" s="19">
        <v>133.87</v>
      </c>
      <c r="P119" s="28">
        <v>46174</v>
      </c>
      <c r="Q119" s="28">
        <v>46204</v>
      </c>
      <c r="R119" s="15">
        <f t="shared" si="11"/>
        <v>2</v>
      </c>
    </row>
    <row r="120" ht="32" customHeight="1" spans="1:18">
      <c r="A120" s="15">
        <v>86</v>
      </c>
      <c r="B120" s="30"/>
      <c r="C120" s="15" t="s">
        <v>324</v>
      </c>
      <c r="D120" s="15" t="s">
        <v>30</v>
      </c>
      <c r="E120" s="25" t="s">
        <v>325</v>
      </c>
      <c r="F120" s="25" t="s">
        <v>326</v>
      </c>
      <c r="G120" s="15" t="s">
        <v>33</v>
      </c>
      <c r="H120" s="29">
        <v>5069</v>
      </c>
      <c r="I120" s="29">
        <v>5069</v>
      </c>
      <c r="J120" s="19">
        <f t="shared" si="12"/>
        <v>405.52</v>
      </c>
      <c r="K120" s="19">
        <f t="shared" si="13"/>
        <v>101.38</v>
      </c>
      <c r="L120" s="19">
        <f t="shared" si="14"/>
        <v>25.345</v>
      </c>
      <c r="M120" s="20">
        <v>0.25</v>
      </c>
      <c r="N120" s="27">
        <v>1</v>
      </c>
      <c r="O120" s="19">
        <v>133.05</v>
      </c>
      <c r="P120" s="28">
        <v>46174</v>
      </c>
      <c r="Q120" s="28">
        <v>46204</v>
      </c>
      <c r="R120" s="15">
        <f t="shared" si="11"/>
        <v>2</v>
      </c>
    </row>
    <row r="121" ht="34" customHeight="1" spans="1:18">
      <c r="A121" s="15">
        <v>87</v>
      </c>
      <c r="B121" s="30" t="s">
        <v>327</v>
      </c>
      <c r="C121" s="17" t="s">
        <v>328</v>
      </c>
      <c r="D121" s="15" t="s">
        <v>24</v>
      </c>
      <c r="E121" s="25" t="s">
        <v>329</v>
      </c>
      <c r="F121" s="31" t="s">
        <v>330</v>
      </c>
      <c r="G121" s="15" t="s">
        <v>27</v>
      </c>
      <c r="H121" s="29">
        <v>5069</v>
      </c>
      <c r="I121" s="29">
        <v>5069</v>
      </c>
      <c r="J121" s="19">
        <f t="shared" si="12"/>
        <v>405.52</v>
      </c>
      <c r="K121" s="19">
        <f t="shared" si="13"/>
        <v>101.38</v>
      </c>
      <c r="L121" s="19">
        <f t="shared" si="14"/>
        <v>25.345</v>
      </c>
      <c r="M121" s="20">
        <v>0.25</v>
      </c>
      <c r="N121" s="27">
        <v>1</v>
      </c>
      <c r="O121" s="19">
        <v>133.06</v>
      </c>
      <c r="P121" s="28">
        <v>45962</v>
      </c>
      <c r="Q121" s="28">
        <v>46204</v>
      </c>
      <c r="R121" s="15">
        <f t="shared" si="11"/>
        <v>9</v>
      </c>
    </row>
    <row r="122" ht="23" customHeight="1" spans="1:18">
      <c r="A122" s="15">
        <v>88</v>
      </c>
      <c r="B122" s="30" t="s">
        <v>331</v>
      </c>
      <c r="C122" s="30" t="s">
        <v>332</v>
      </c>
      <c r="D122" s="30" t="s">
        <v>30</v>
      </c>
      <c r="E122" s="25" t="s">
        <v>333</v>
      </c>
      <c r="F122" s="25" t="s">
        <v>334</v>
      </c>
      <c r="G122" s="22" t="s">
        <v>27</v>
      </c>
      <c r="H122" s="18">
        <v>5069</v>
      </c>
      <c r="I122" s="18">
        <v>8448</v>
      </c>
      <c r="J122" s="19">
        <f>ROUND(H122*0.08,2)</f>
        <v>405.52</v>
      </c>
      <c r="K122" s="19">
        <f>ROUND(I122*0.02,2)</f>
        <v>168.96</v>
      </c>
      <c r="L122" s="19">
        <f>ROUND(H122*0.005,2)</f>
        <v>25.35</v>
      </c>
      <c r="M122" s="20">
        <v>0.25</v>
      </c>
      <c r="N122" s="27">
        <v>1</v>
      </c>
      <c r="O122" s="19">
        <v>149.95</v>
      </c>
      <c r="P122" s="28">
        <v>46054</v>
      </c>
      <c r="Q122" s="28">
        <v>46054</v>
      </c>
      <c r="R122" s="15">
        <f t="shared" si="11"/>
        <v>1</v>
      </c>
    </row>
    <row r="123" ht="23" customHeight="1" spans="1:18">
      <c r="A123" s="15"/>
      <c r="B123" s="30"/>
      <c r="C123" s="30"/>
      <c r="D123" s="30"/>
      <c r="E123" s="25"/>
      <c r="F123" s="25"/>
      <c r="G123" s="22"/>
      <c r="H123" s="18">
        <v>5069</v>
      </c>
      <c r="I123" s="18">
        <v>5069</v>
      </c>
      <c r="J123" s="19">
        <f>ROUND(H123*0.08,2)</f>
        <v>405.52</v>
      </c>
      <c r="K123" s="19">
        <f>ROUND(I123*0.02,2)</f>
        <v>101.38</v>
      </c>
      <c r="L123" s="19">
        <f>ROUND(H123*0.005,2)</f>
        <v>25.35</v>
      </c>
      <c r="M123" s="20">
        <v>0.25</v>
      </c>
      <c r="N123" s="27">
        <v>5</v>
      </c>
      <c r="O123" s="19">
        <v>665.25</v>
      </c>
      <c r="P123" s="28">
        <v>46082</v>
      </c>
      <c r="Q123" s="28">
        <v>46204</v>
      </c>
      <c r="R123" s="15">
        <f t="shared" si="11"/>
        <v>5</v>
      </c>
    </row>
    <row r="124" ht="25" customHeight="1" spans="1:18">
      <c r="A124" s="15">
        <v>89</v>
      </c>
      <c r="B124" s="15" t="s">
        <v>335</v>
      </c>
      <c r="C124" s="15" t="s">
        <v>336</v>
      </c>
      <c r="D124" s="15" t="s">
        <v>24</v>
      </c>
      <c r="E124" s="25" t="s">
        <v>337</v>
      </c>
      <c r="F124" s="25" t="s">
        <v>338</v>
      </c>
      <c r="G124" s="15" t="s">
        <v>27</v>
      </c>
      <c r="H124" s="32">
        <v>5069</v>
      </c>
      <c r="I124" s="29">
        <v>5069</v>
      </c>
      <c r="J124" s="19">
        <f t="shared" ref="J124:J127" si="15">H124*0.08</f>
        <v>405.52</v>
      </c>
      <c r="K124" s="19">
        <f t="shared" ref="K124:K127" si="16">I124*0.02</f>
        <v>101.38</v>
      </c>
      <c r="L124" s="19">
        <f t="shared" ref="L124:L127" si="17">H124*0.005</f>
        <v>25.345</v>
      </c>
      <c r="M124" s="20">
        <v>0.25</v>
      </c>
      <c r="N124" s="27">
        <v>1</v>
      </c>
      <c r="O124" s="19">
        <v>133.05</v>
      </c>
      <c r="P124" s="28">
        <v>46204</v>
      </c>
      <c r="Q124" s="28">
        <v>46204</v>
      </c>
      <c r="R124" s="15">
        <f t="shared" si="11"/>
        <v>1</v>
      </c>
    </row>
    <row r="125" ht="25" customHeight="1" spans="1:18">
      <c r="A125" s="15">
        <v>90</v>
      </c>
      <c r="B125" s="15"/>
      <c r="C125" s="15" t="s">
        <v>339</v>
      </c>
      <c r="D125" s="15" t="s">
        <v>30</v>
      </c>
      <c r="E125" s="25" t="s">
        <v>340</v>
      </c>
      <c r="F125" s="25" t="s">
        <v>341</v>
      </c>
      <c r="G125" s="15" t="s">
        <v>27</v>
      </c>
      <c r="H125" s="32">
        <v>5069</v>
      </c>
      <c r="I125" s="29">
        <v>5069</v>
      </c>
      <c r="J125" s="19">
        <f t="shared" si="15"/>
        <v>405.52</v>
      </c>
      <c r="K125" s="19">
        <f t="shared" si="16"/>
        <v>101.38</v>
      </c>
      <c r="L125" s="19">
        <f t="shared" si="17"/>
        <v>25.345</v>
      </c>
      <c r="M125" s="20">
        <v>0.25</v>
      </c>
      <c r="N125" s="27">
        <v>1</v>
      </c>
      <c r="O125" s="19">
        <v>133.05</v>
      </c>
      <c r="P125" s="28">
        <v>46204</v>
      </c>
      <c r="Q125" s="28">
        <v>46204</v>
      </c>
      <c r="R125" s="15">
        <f t="shared" si="11"/>
        <v>1</v>
      </c>
    </row>
    <row r="126" ht="25" customHeight="1" spans="1:18">
      <c r="A126" s="15">
        <v>91</v>
      </c>
      <c r="B126" s="15"/>
      <c r="C126" s="15" t="s">
        <v>342</v>
      </c>
      <c r="D126" s="15" t="s">
        <v>30</v>
      </c>
      <c r="E126" s="25" t="s">
        <v>343</v>
      </c>
      <c r="F126" s="25" t="s">
        <v>344</v>
      </c>
      <c r="G126" s="15" t="s">
        <v>27</v>
      </c>
      <c r="H126" s="32">
        <v>5069</v>
      </c>
      <c r="I126" s="29">
        <v>5069</v>
      </c>
      <c r="J126" s="19">
        <f t="shared" si="15"/>
        <v>405.52</v>
      </c>
      <c r="K126" s="19">
        <f t="shared" si="16"/>
        <v>101.38</v>
      </c>
      <c r="L126" s="19">
        <f t="shared" si="17"/>
        <v>25.345</v>
      </c>
      <c r="M126" s="20">
        <v>0.25</v>
      </c>
      <c r="N126" s="27">
        <v>1</v>
      </c>
      <c r="O126" s="19">
        <v>133.06</v>
      </c>
      <c r="P126" s="28">
        <v>46204</v>
      </c>
      <c r="Q126" s="28">
        <v>46204</v>
      </c>
      <c r="R126" s="15">
        <f t="shared" si="11"/>
        <v>1</v>
      </c>
    </row>
    <row r="127" ht="25" customHeight="1" spans="1:18">
      <c r="A127" s="15">
        <v>92</v>
      </c>
      <c r="B127" s="15"/>
      <c r="C127" s="15" t="s">
        <v>345</v>
      </c>
      <c r="D127" s="15" t="s">
        <v>30</v>
      </c>
      <c r="E127" s="25" t="s">
        <v>346</v>
      </c>
      <c r="F127" s="25" t="s">
        <v>347</v>
      </c>
      <c r="G127" s="15" t="s">
        <v>27</v>
      </c>
      <c r="H127" s="32">
        <v>5069</v>
      </c>
      <c r="I127" s="29">
        <v>5069</v>
      </c>
      <c r="J127" s="19">
        <f t="shared" si="15"/>
        <v>405.52</v>
      </c>
      <c r="K127" s="19">
        <f t="shared" si="16"/>
        <v>101.38</v>
      </c>
      <c r="L127" s="19">
        <f t="shared" si="17"/>
        <v>25.345</v>
      </c>
      <c r="M127" s="20">
        <v>0.25</v>
      </c>
      <c r="N127" s="27">
        <v>1</v>
      </c>
      <c r="O127" s="19">
        <v>133.06</v>
      </c>
      <c r="P127" s="28">
        <v>46204</v>
      </c>
      <c r="Q127" s="28">
        <v>46204</v>
      </c>
      <c r="R127" s="15">
        <f t="shared" si="11"/>
        <v>1</v>
      </c>
    </row>
    <row r="128" ht="23" customHeight="1" spans="1:18">
      <c r="A128" s="15">
        <v>93</v>
      </c>
      <c r="B128" s="30" t="s">
        <v>348</v>
      </c>
      <c r="C128" s="15" t="s">
        <v>349</v>
      </c>
      <c r="D128" s="15" t="s">
        <v>24</v>
      </c>
      <c r="E128" s="25" t="s">
        <v>350</v>
      </c>
      <c r="F128" s="25" t="s">
        <v>351</v>
      </c>
      <c r="G128" s="22" t="s">
        <v>27</v>
      </c>
      <c r="H128" s="18">
        <v>5069</v>
      </c>
      <c r="I128" s="18">
        <v>8448</v>
      </c>
      <c r="J128" s="19">
        <f t="shared" ref="J128:J140" si="18">ROUND(H128*0.08,2)</f>
        <v>405.52</v>
      </c>
      <c r="K128" s="19">
        <f t="shared" ref="K128:K140" si="19">ROUND(I128*0.02,2)</f>
        <v>168.96</v>
      </c>
      <c r="L128" s="19">
        <f t="shared" ref="L128:L140" si="20">ROUND(H128*0.005,2)</f>
        <v>25.35</v>
      </c>
      <c r="M128" s="20">
        <v>0.25</v>
      </c>
      <c r="N128" s="27">
        <v>4</v>
      </c>
      <c r="O128" s="19">
        <v>599.8</v>
      </c>
      <c r="P128" s="28">
        <v>45962</v>
      </c>
      <c r="Q128" s="28">
        <v>46054</v>
      </c>
      <c r="R128" s="15">
        <f t="shared" si="11"/>
        <v>4</v>
      </c>
    </row>
    <row r="129" ht="23" customHeight="1" spans="1:18">
      <c r="A129" s="15"/>
      <c r="B129" s="30"/>
      <c r="C129" s="15"/>
      <c r="D129" s="15"/>
      <c r="E129" s="25"/>
      <c r="F129" s="25"/>
      <c r="G129" s="22"/>
      <c r="H129" s="18">
        <v>5069</v>
      </c>
      <c r="I129" s="18">
        <v>5069</v>
      </c>
      <c r="J129" s="19">
        <f t="shared" si="18"/>
        <v>405.52</v>
      </c>
      <c r="K129" s="19">
        <f t="shared" si="19"/>
        <v>101.38</v>
      </c>
      <c r="L129" s="19">
        <f t="shared" si="20"/>
        <v>25.35</v>
      </c>
      <c r="M129" s="20">
        <v>0.25</v>
      </c>
      <c r="N129" s="27">
        <v>5</v>
      </c>
      <c r="O129" s="19">
        <v>665.25</v>
      </c>
      <c r="P129" s="28">
        <v>46082</v>
      </c>
      <c r="Q129" s="28">
        <v>46204</v>
      </c>
      <c r="R129" s="15">
        <f t="shared" si="11"/>
        <v>5</v>
      </c>
    </row>
    <row r="130" ht="23" customHeight="1" spans="1:18">
      <c r="A130" s="15">
        <v>94</v>
      </c>
      <c r="B130" s="30" t="s">
        <v>352</v>
      </c>
      <c r="C130" s="30" t="s">
        <v>353</v>
      </c>
      <c r="D130" s="15" t="s">
        <v>30</v>
      </c>
      <c r="E130" s="25" t="s">
        <v>354</v>
      </c>
      <c r="F130" s="25" t="s">
        <v>355</v>
      </c>
      <c r="G130" s="22" t="s">
        <v>27</v>
      </c>
      <c r="H130" s="18">
        <v>5069</v>
      </c>
      <c r="I130" s="18">
        <v>8448</v>
      </c>
      <c r="J130" s="19">
        <f t="shared" si="18"/>
        <v>405.52</v>
      </c>
      <c r="K130" s="19">
        <f t="shared" si="19"/>
        <v>168.96</v>
      </c>
      <c r="L130" s="19">
        <f t="shared" si="20"/>
        <v>25.35</v>
      </c>
      <c r="M130" s="20">
        <v>0.25</v>
      </c>
      <c r="N130" s="27">
        <v>5</v>
      </c>
      <c r="O130" s="19">
        <v>749.75</v>
      </c>
      <c r="P130" s="28">
        <v>45931</v>
      </c>
      <c r="Q130" s="21">
        <v>46054</v>
      </c>
      <c r="R130" s="15">
        <f t="shared" si="11"/>
        <v>5</v>
      </c>
    </row>
    <row r="131" ht="23" customHeight="1" spans="1:18">
      <c r="A131" s="15"/>
      <c r="B131" s="30"/>
      <c r="C131" s="30"/>
      <c r="D131" s="15"/>
      <c r="E131" s="25"/>
      <c r="F131" s="25"/>
      <c r="G131" s="22"/>
      <c r="H131" s="18">
        <v>5069</v>
      </c>
      <c r="I131" s="18">
        <v>5069</v>
      </c>
      <c r="J131" s="19">
        <f t="shared" si="18"/>
        <v>405.52</v>
      </c>
      <c r="K131" s="19">
        <f t="shared" si="19"/>
        <v>101.38</v>
      </c>
      <c r="L131" s="19">
        <f t="shared" si="20"/>
        <v>25.35</v>
      </c>
      <c r="M131" s="20">
        <v>0.25</v>
      </c>
      <c r="N131" s="27">
        <v>5</v>
      </c>
      <c r="O131" s="19">
        <v>665.25</v>
      </c>
      <c r="P131" s="28">
        <v>46082</v>
      </c>
      <c r="Q131" s="28">
        <v>46204</v>
      </c>
      <c r="R131" s="15">
        <f t="shared" si="11"/>
        <v>5</v>
      </c>
    </row>
    <row r="132" ht="29" customHeight="1" spans="1:18">
      <c r="A132" s="15">
        <v>95</v>
      </c>
      <c r="B132" s="15" t="s">
        <v>356</v>
      </c>
      <c r="C132" s="15" t="s">
        <v>357</v>
      </c>
      <c r="D132" s="15" t="s">
        <v>30</v>
      </c>
      <c r="E132" s="15" t="s">
        <v>358</v>
      </c>
      <c r="F132" s="15" t="s">
        <v>359</v>
      </c>
      <c r="G132" s="22" t="s">
        <v>27</v>
      </c>
      <c r="H132" s="18">
        <v>5321</v>
      </c>
      <c r="I132" s="18">
        <v>5321</v>
      </c>
      <c r="J132" s="19">
        <f t="shared" si="18"/>
        <v>425.68</v>
      </c>
      <c r="K132" s="19">
        <f t="shared" si="19"/>
        <v>106.42</v>
      </c>
      <c r="L132" s="19">
        <f t="shared" si="20"/>
        <v>26.61</v>
      </c>
      <c r="M132" s="20">
        <v>0.25</v>
      </c>
      <c r="N132" s="18">
        <v>1</v>
      </c>
      <c r="O132" s="19">
        <v>139.67</v>
      </c>
      <c r="P132" s="21">
        <v>46204</v>
      </c>
      <c r="Q132" s="21">
        <v>46204</v>
      </c>
      <c r="R132" s="15">
        <f t="shared" si="11"/>
        <v>1</v>
      </c>
    </row>
    <row r="133" ht="23" customHeight="1" spans="1:18">
      <c r="A133" s="15">
        <v>96</v>
      </c>
      <c r="B133" s="15" t="s">
        <v>360</v>
      </c>
      <c r="C133" s="15" t="s">
        <v>361</v>
      </c>
      <c r="D133" s="15" t="s">
        <v>30</v>
      </c>
      <c r="E133" s="15" t="s">
        <v>362</v>
      </c>
      <c r="F133" s="15" t="s">
        <v>363</v>
      </c>
      <c r="G133" s="22" t="s">
        <v>27</v>
      </c>
      <c r="H133" s="18">
        <v>6000</v>
      </c>
      <c r="I133" s="18">
        <v>6000</v>
      </c>
      <c r="J133" s="19">
        <f t="shared" si="18"/>
        <v>480</v>
      </c>
      <c r="K133" s="19">
        <f t="shared" si="19"/>
        <v>120</v>
      </c>
      <c r="L133" s="19">
        <f t="shared" si="20"/>
        <v>30</v>
      </c>
      <c r="M133" s="20">
        <v>0.25</v>
      </c>
      <c r="N133" s="18">
        <v>3</v>
      </c>
      <c r="O133" s="19">
        <f t="shared" ref="O133:O141" si="21">(J133+K133+L133)*M133*N133</f>
        <v>472.5</v>
      </c>
      <c r="P133" s="21">
        <v>46143</v>
      </c>
      <c r="Q133" s="21">
        <v>46204</v>
      </c>
      <c r="R133" s="15">
        <f t="shared" si="11"/>
        <v>3</v>
      </c>
    </row>
    <row r="134" ht="23" customHeight="1" spans="1:18">
      <c r="A134" s="15">
        <v>97</v>
      </c>
      <c r="B134" s="15"/>
      <c r="C134" s="15" t="s">
        <v>364</v>
      </c>
      <c r="D134" s="15" t="s">
        <v>24</v>
      </c>
      <c r="E134" s="23" t="s">
        <v>365</v>
      </c>
      <c r="F134" s="23" t="s">
        <v>366</v>
      </c>
      <c r="G134" s="22" t="s">
        <v>27</v>
      </c>
      <c r="H134" s="18">
        <v>6000</v>
      </c>
      <c r="I134" s="18">
        <v>6000</v>
      </c>
      <c r="J134" s="19">
        <f t="shared" si="18"/>
        <v>480</v>
      </c>
      <c r="K134" s="19">
        <f t="shared" si="19"/>
        <v>120</v>
      </c>
      <c r="L134" s="19">
        <f t="shared" si="20"/>
        <v>30</v>
      </c>
      <c r="M134" s="20">
        <v>0.25</v>
      </c>
      <c r="N134" s="18">
        <v>2</v>
      </c>
      <c r="O134" s="19">
        <f t="shared" si="21"/>
        <v>315</v>
      </c>
      <c r="P134" s="21">
        <v>46174</v>
      </c>
      <c r="Q134" s="21">
        <v>46204</v>
      </c>
      <c r="R134" s="15">
        <f t="shared" si="11"/>
        <v>2</v>
      </c>
    </row>
    <row r="135" ht="22" customHeight="1" spans="1:18">
      <c r="A135" s="15">
        <v>98</v>
      </c>
      <c r="B135" s="33" t="s">
        <v>367</v>
      </c>
      <c r="C135" s="15" t="s">
        <v>368</v>
      </c>
      <c r="D135" s="15" t="s">
        <v>30</v>
      </c>
      <c r="E135" s="15" t="s">
        <v>369</v>
      </c>
      <c r="F135" s="15" t="s">
        <v>370</v>
      </c>
      <c r="G135" s="22" t="s">
        <v>27</v>
      </c>
      <c r="H135" s="18">
        <v>5383</v>
      </c>
      <c r="I135" s="18">
        <v>8448</v>
      </c>
      <c r="J135" s="19">
        <f t="shared" si="18"/>
        <v>430.64</v>
      </c>
      <c r="K135" s="19">
        <f t="shared" si="19"/>
        <v>168.96</v>
      </c>
      <c r="L135" s="19">
        <f t="shared" si="20"/>
        <v>26.92</v>
      </c>
      <c r="M135" s="20">
        <v>0.25</v>
      </c>
      <c r="N135" s="18">
        <v>4</v>
      </c>
      <c r="O135" s="19">
        <f t="shared" si="21"/>
        <v>626.52</v>
      </c>
      <c r="P135" s="21">
        <v>45962</v>
      </c>
      <c r="Q135" s="21">
        <v>46054</v>
      </c>
      <c r="R135" s="15">
        <v>4</v>
      </c>
    </row>
    <row r="136" ht="22" customHeight="1" spans="1:18">
      <c r="A136" s="15"/>
      <c r="B136" s="34"/>
      <c r="C136" s="15"/>
      <c r="D136" s="15"/>
      <c r="E136" s="15"/>
      <c r="F136" s="15"/>
      <c r="G136" s="22"/>
      <c r="H136" s="18">
        <v>5383</v>
      </c>
      <c r="I136" s="18">
        <v>5858</v>
      </c>
      <c r="J136" s="19">
        <f t="shared" si="18"/>
        <v>430.64</v>
      </c>
      <c r="K136" s="19">
        <f t="shared" si="19"/>
        <v>117.16</v>
      </c>
      <c r="L136" s="19">
        <f t="shared" si="20"/>
        <v>26.92</v>
      </c>
      <c r="M136" s="20">
        <v>0.25</v>
      </c>
      <c r="N136" s="18">
        <v>1</v>
      </c>
      <c r="O136" s="19">
        <f t="shared" si="21"/>
        <v>143.68</v>
      </c>
      <c r="P136" s="21">
        <v>46082</v>
      </c>
      <c r="Q136" s="21">
        <v>46082</v>
      </c>
      <c r="R136" s="15">
        <v>1</v>
      </c>
    </row>
    <row r="137" ht="22" customHeight="1" spans="1:18">
      <c r="A137" s="15"/>
      <c r="B137" s="34"/>
      <c r="C137" s="15"/>
      <c r="D137" s="15"/>
      <c r="E137" s="15"/>
      <c r="F137" s="15"/>
      <c r="G137" s="22"/>
      <c r="H137" s="18">
        <v>5858</v>
      </c>
      <c r="I137" s="18">
        <v>5858</v>
      </c>
      <c r="J137" s="19">
        <f t="shared" si="18"/>
        <v>468.64</v>
      </c>
      <c r="K137" s="19">
        <f t="shared" si="19"/>
        <v>117.16</v>
      </c>
      <c r="L137" s="19">
        <f t="shared" si="20"/>
        <v>29.29</v>
      </c>
      <c r="M137" s="20">
        <v>0.25</v>
      </c>
      <c r="N137" s="18">
        <v>4</v>
      </c>
      <c r="O137" s="19">
        <f t="shared" si="21"/>
        <v>615.09</v>
      </c>
      <c r="P137" s="21">
        <v>46113</v>
      </c>
      <c r="Q137" s="21">
        <v>46204</v>
      </c>
      <c r="R137" s="15">
        <v>4</v>
      </c>
    </row>
    <row r="138" ht="22" customHeight="1" spans="1:18">
      <c r="A138" s="15">
        <v>99</v>
      </c>
      <c r="B138" s="34"/>
      <c r="C138" s="15" t="s">
        <v>371</v>
      </c>
      <c r="D138" s="15" t="s">
        <v>30</v>
      </c>
      <c r="E138" s="23" t="s">
        <v>372</v>
      </c>
      <c r="F138" s="23" t="s">
        <v>373</v>
      </c>
      <c r="G138" s="22" t="s">
        <v>27</v>
      </c>
      <c r="H138" s="18">
        <v>5383</v>
      </c>
      <c r="I138" s="18">
        <v>8448</v>
      </c>
      <c r="J138" s="19">
        <f t="shared" si="18"/>
        <v>430.64</v>
      </c>
      <c r="K138" s="19">
        <f t="shared" si="19"/>
        <v>168.96</v>
      </c>
      <c r="L138" s="19">
        <f t="shared" si="20"/>
        <v>26.92</v>
      </c>
      <c r="M138" s="20">
        <v>0.25</v>
      </c>
      <c r="N138" s="18">
        <v>5</v>
      </c>
      <c r="O138" s="19">
        <f t="shared" si="21"/>
        <v>783.15</v>
      </c>
      <c r="P138" s="21">
        <v>45931</v>
      </c>
      <c r="Q138" s="21">
        <v>46054</v>
      </c>
      <c r="R138" s="15">
        <v>5</v>
      </c>
    </row>
    <row r="139" ht="22" customHeight="1" spans="1:18">
      <c r="A139" s="15"/>
      <c r="B139" s="34"/>
      <c r="C139" s="15"/>
      <c r="D139" s="15"/>
      <c r="E139" s="23"/>
      <c r="F139" s="23"/>
      <c r="G139" s="22"/>
      <c r="H139" s="18">
        <v>5383</v>
      </c>
      <c r="I139" s="18">
        <v>5858</v>
      </c>
      <c r="J139" s="19">
        <f t="shared" si="18"/>
        <v>430.64</v>
      </c>
      <c r="K139" s="19">
        <f t="shared" si="19"/>
        <v>117.16</v>
      </c>
      <c r="L139" s="19">
        <f t="shared" si="20"/>
        <v>26.92</v>
      </c>
      <c r="M139" s="20">
        <v>0.25</v>
      </c>
      <c r="N139" s="18">
        <v>1</v>
      </c>
      <c r="O139" s="19">
        <f t="shared" si="21"/>
        <v>143.68</v>
      </c>
      <c r="P139" s="21" t="s">
        <v>72</v>
      </c>
      <c r="Q139" s="21" t="s">
        <v>72</v>
      </c>
      <c r="R139" s="15">
        <v>1</v>
      </c>
    </row>
    <row r="140" ht="22" customHeight="1" spans="1:18">
      <c r="A140" s="15"/>
      <c r="B140" s="34"/>
      <c r="C140" s="15"/>
      <c r="D140" s="15"/>
      <c r="E140" s="23"/>
      <c r="F140" s="23"/>
      <c r="G140" s="22"/>
      <c r="H140" s="18">
        <v>5858</v>
      </c>
      <c r="I140" s="18">
        <v>5858</v>
      </c>
      <c r="J140" s="19">
        <f t="shared" si="18"/>
        <v>468.64</v>
      </c>
      <c r="K140" s="19">
        <f t="shared" si="19"/>
        <v>117.16</v>
      </c>
      <c r="L140" s="19">
        <f t="shared" si="20"/>
        <v>29.29</v>
      </c>
      <c r="M140" s="20">
        <v>0.25</v>
      </c>
      <c r="N140" s="18">
        <v>4</v>
      </c>
      <c r="O140" s="19">
        <f t="shared" si="21"/>
        <v>615.09</v>
      </c>
      <c r="P140" s="21" t="s">
        <v>51</v>
      </c>
      <c r="Q140" s="21">
        <v>46204</v>
      </c>
      <c r="R140" s="15">
        <v>4</v>
      </c>
    </row>
    <row r="141" ht="23" customHeight="1" spans="1:18">
      <c r="A141" s="15">
        <v>100</v>
      </c>
      <c r="B141" s="34"/>
      <c r="C141" s="15" t="s">
        <v>374</v>
      </c>
      <c r="D141" s="15" t="s">
        <v>30</v>
      </c>
      <c r="E141" s="15" t="s">
        <v>375</v>
      </c>
      <c r="F141" s="15" t="s">
        <v>376</v>
      </c>
      <c r="G141" s="15" t="s">
        <v>27</v>
      </c>
      <c r="H141" s="15">
        <v>5383</v>
      </c>
      <c r="I141" s="15">
        <v>8448</v>
      </c>
      <c r="J141" s="15">
        <f t="shared" ref="J141:J176" si="22">ROUND(H141*8%,2)</f>
        <v>430.64</v>
      </c>
      <c r="K141" s="15">
        <f t="shared" ref="K141:K176" si="23">ROUND(I141*2%,2)</f>
        <v>168.96</v>
      </c>
      <c r="L141" s="35">
        <f t="shared" ref="L141:L176" si="24">ROUND(H141*0.5%,2)</f>
        <v>26.92</v>
      </c>
      <c r="M141" s="20">
        <v>0.25</v>
      </c>
      <c r="N141" s="17">
        <v>5</v>
      </c>
      <c r="O141" s="19">
        <f t="shared" si="21"/>
        <v>783.15</v>
      </c>
      <c r="P141" s="21">
        <v>45931</v>
      </c>
      <c r="Q141" s="21">
        <v>46054</v>
      </c>
      <c r="R141" s="15">
        <v>5</v>
      </c>
    </row>
    <row r="142" ht="23" customHeight="1" spans="1:18">
      <c r="A142" s="15"/>
      <c r="B142" s="34"/>
      <c r="C142" s="15"/>
      <c r="D142" s="15"/>
      <c r="E142" s="15"/>
      <c r="F142" s="15"/>
      <c r="G142" s="15"/>
      <c r="H142" s="15">
        <v>5383</v>
      </c>
      <c r="I142" s="15">
        <v>5383</v>
      </c>
      <c r="J142" s="15">
        <f t="shared" si="22"/>
        <v>430.64</v>
      </c>
      <c r="K142" s="15">
        <f t="shared" si="23"/>
        <v>107.66</v>
      </c>
      <c r="L142" s="35">
        <f t="shared" si="24"/>
        <v>26.92</v>
      </c>
      <c r="M142" s="20">
        <v>0.25</v>
      </c>
      <c r="N142" s="17">
        <v>5</v>
      </c>
      <c r="O142" s="19">
        <v>706.53</v>
      </c>
      <c r="P142" s="21">
        <v>46082</v>
      </c>
      <c r="Q142" s="21">
        <v>46204</v>
      </c>
      <c r="R142" s="15">
        <v>5</v>
      </c>
    </row>
    <row r="143" ht="22" customHeight="1" spans="1:18">
      <c r="A143" s="15">
        <v>101</v>
      </c>
      <c r="B143" s="34"/>
      <c r="C143" s="15" t="s">
        <v>377</v>
      </c>
      <c r="D143" s="15" t="s">
        <v>30</v>
      </c>
      <c r="E143" s="15" t="s">
        <v>378</v>
      </c>
      <c r="F143" s="15" t="s">
        <v>379</v>
      </c>
      <c r="G143" s="15" t="s">
        <v>27</v>
      </c>
      <c r="H143" s="15">
        <v>5383</v>
      </c>
      <c r="I143" s="15">
        <v>8448</v>
      </c>
      <c r="J143" s="15">
        <f t="shared" si="22"/>
        <v>430.64</v>
      </c>
      <c r="K143" s="15">
        <f t="shared" si="23"/>
        <v>168.96</v>
      </c>
      <c r="L143" s="35">
        <f t="shared" si="24"/>
        <v>26.92</v>
      </c>
      <c r="M143" s="20">
        <v>0.25</v>
      </c>
      <c r="N143" s="17">
        <v>4</v>
      </c>
      <c r="O143" s="19">
        <f t="shared" ref="O143:O145" si="25">(J143+K143+L143)*M143*N143</f>
        <v>626.52</v>
      </c>
      <c r="P143" s="21">
        <v>45962</v>
      </c>
      <c r="Q143" s="21">
        <v>46054</v>
      </c>
      <c r="R143" s="15">
        <v>4</v>
      </c>
    </row>
    <row r="144" ht="22" customHeight="1" spans="1:18">
      <c r="A144" s="15"/>
      <c r="B144" s="34"/>
      <c r="C144" s="15"/>
      <c r="D144" s="15"/>
      <c r="E144" s="15"/>
      <c r="F144" s="15"/>
      <c r="G144" s="15"/>
      <c r="H144" s="15">
        <v>5383</v>
      </c>
      <c r="I144" s="15">
        <v>5620</v>
      </c>
      <c r="J144" s="15">
        <f t="shared" si="22"/>
        <v>430.64</v>
      </c>
      <c r="K144" s="15">
        <f t="shared" si="23"/>
        <v>112.4</v>
      </c>
      <c r="L144" s="35">
        <f t="shared" si="24"/>
        <v>26.92</v>
      </c>
      <c r="M144" s="20">
        <v>0.25</v>
      </c>
      <c r="N144" s="17">
        <v>1</v>
      </c>
      <c r="O144" s="19">
        <f t="shared" si="25"/>
        <v>142.49</v>
      </c>
      <c r="P144" s="21">
        <v>46082</v>
      </c>
      <c r="Q144" s="21">
        <v>46082</v>
      </c>
      <c r="R144" s="15">
        <v>1</v>
      </c>
    </row>
    <row r="145" ht="22" customHeight="1" spans="1:18">
      <c r="A145" s="15"/>
      <c r="B145" s="34"/>
      <c r="C145" s="15"/>
      <c r="D145" s="15"/>
      <c r="E145" s="15"/>
      <c r="F145" s="15"/>
      <c r="G145" s="15"/>
      <c r="H145" s="15">
        <v>5620</v>
      </c>
      <c r="I145" s="15">
        <v>5620</v>
      </c>
      <c r="J145" s="15">
        <f t="shared" si="22"/>
        <v>449.6</v>
      </c>
      <c r="K145" s="15">
        <f t="shared" si="23"/>
        <v>112.4</v>
      </c>
      <c r="L145" s="35">
        <f t="shared" si="24"/>
        <v>28.1</v>
      </c>
      <c r="M145" s="20">
        <v>0.25</v>
      </c>
      <c r="N145" s="17">
        <v>4</v>
      </c>
      <c r="O145" s="19">
        <f t="shared" si="25"/>
        <v>590.1</v>
      </c>
      <c r="P145" s="21">
        <v>46113</v>
      </c>
      <c r="Q145" s="21">
        <v>46204</v>
      </c>
      <c r="R145" s="15">
        <v>4</v>
      </c>
    </row>
    <row r="146" ht="22" customHeight="1" spans="1:18">
      <c r="A146" s="15">
        <v>102</v>
      </c>
      <c r="B146" s="34"/>
      <c r="C146" s="15" t="s">
        <v>380</v>
      </c>
      <c r="D146" s="15" t="s">
        <v>24</v>
      </c>
      <c r="E146" s="15" t="s">
        <v>381</v>
      </c>
      <c r="F146" s="15" t="s">
        <v>382</v>
      </c>
      <c r="G146" s="15" t="s">
        <v>27</v>
      </c>
      <c r="H146" s="15">
        <v>5069</v>
      </c>
      <c r="I146" s="15">
        <v>0</v>
      </c>
      <c r="J146" s="15">
        <f t="shared" si="22"/>
        <v>405.52</v>
      </c>
      <c r="K146" s="15">
        <f t="shared" si="23"/>
        <v>0</v>
      </c>
      <c r="L146" s="35">
        <f t="shared" si="24"/>
        <v>25.35</v>
      </c>
      <c r="M146" s="20">
        <v>0.25</v>
      </c>
      <c r="N146" s="17">
        <v>2</v>
      </c>
      <c r="O146" s="19">
        <v>215.44</v>
      </c>
      <c r="P146" s="21">
        <v>46023</v>
      </c>
      <c r="Q146" s="21">
        <v>46054</v>
      </c>
      <c r="R146" s="15">
        <v>2</v>
      </c>
    </row>
    <row r="147" ht="22" customHeight="1" spans="1:18">
      <c r="A147" s="15"/>
      <c r="B147" s="34"/>
      <c r="C147" s="15"/>
      <c r="D147" s="15"/>
      <c r="E147" s="15"/>
      <c r="F147" s="15"/>
      <c r="G147" s="15"/>
      <c r="H147" s="15">
        <v>5069</v>
      </c>
      <c r="I147" s="15">
        <v>5069</v>
      </c>
      <c r="J147" s="15">
        <f t="shared" si="22"/>
        <v>405.52</v>
      </c>
      <c r="K147" s="15">
        <f t="shared" si="23"/>
        <v>101.38</v>
      </c>
      <c r="L147" s="35">
        <f t="shared" si="24"/>
        <v>25.35</v>
      </c>
      <c r="M147" s="20">
        <v>0.25</v>
      </c>
      <c r="N147" s="17">
        <v>5</v>
      </c>
      <c r="O147" s="19">
        <v>665.31</v>
      </c>
      <c r="P147" s="21">
        <v>46082</v>
      </c>
      <c r="Q147" s="21">
        <v>46204</v>
      </c>
      <c r="R147" s="15">
        <v>5</v>
      </c>
    </row>
    <row r="148" ht="22" customHeight="1" spans="1:18">
      <c r="A148" s="15">
        <v>103</v>
      </c>
      <c r="B148" s="34"/>
      <c r="C148" s="15" t="s">
        <v>383</v>
      </c>
      <c r="D148" s="15" t="s">
        <v>30</v>
      </c>
      <c r="E148" s="15" t="s">
        <v>384</v>
      </c>
      <c r="F148" s="15" t="s">
        <v>385</v>
      </c>
      <c r="G148" s="15" t="s">
        <v>27</v>
      </c>
      <c r="H148" s="15">
        <v>6175</v>
      </c>
      <c r="I148" s="15">
        <v>0</v>
      </c>
      <c r="J148" s="15">
        <f t="shared" si="22"/>
        <v>494</v>
      </c>
      <c r="K148" s="15">
        <f t="shared" si="23"/>
        <v>0</v>
      </c>
      <c r="L148" s="35">
        <f t="shared" si="24"/>
        <v>30.88</v>
      </c>
      <c r="M148" s="20">
        <v>0.25</v>
      </c>
      <c r="N148" s="17">
        <v>1</v>
      </c>
      <c r="O148" s="19">
        <f>(J148+K148+L148)*M148*N148</f>
        <v>131.22</v>
      </c>
      <c r="P148" s="21">
        <v>45931</v>
      </c>
      <c r="Q148" s="21">
        <v>45931</v>
      </c>
      <c r="R148" s="15">
        <v>1</v>
      </c>
    </row>
    <row r="149" ht="22" customHeight="1" spans="1:18">
      <c r="A149" s="15"/>
      <c r="B149" s="34"/>
      <c r="C149" s="15"/>
      <c r="D149" s="15"/>
      <c r="E149" s="15"/>
      <c r="F149" s="15"/>
      <c r="G149" s="15"/>
      <c r="H149" s="15">
        <v>6175</v>
      </c>
      <c r="I149" s="15">
        <v>8448</v>
      </c>
      <c r="J149" s="15">
        <f t="shared" si="22"/>
        <v>494</v>
      </c>
      <c r="K149" s="15">
        <f t="shared" si="23"/>
        <v>168.96</v>
      </c>
      <c r="L149" s="35">
        <f t="shared" si="24"/>
        <v>30.88</v>
      </c>
      <c r="M149" s="20">
        <v>0.25</v>
      </c>
      <c r="N149" s="17">
        <v>4</v>
      </c>
      <c r="O149" s="19">
        <f>(J149+K149+L149)*M149*N149</f>
        <v>693.84</v>
      </c>
      <c r="P149" s="21">
        <v>45962</v>
      </c>
      <c r="Q149" s="21">
        <v>46054</v>
      </c>
      <c r="R149" s="15">
        <v>4</v>
      </c>
    </row>
    <row r="150" ht="22" customHeight="1" spans="1:18">
      <c r="A150" s="15"/>
      <c r="B150" s="34"/>
      <c r="C150" s="15"/>
      <c r="D150" s="15"/>
      <c r="E150" s="15"/>
      <c r="F150" s="15"/>
      <c r="G150" s="15"/>
      <c r="H150" s="15">
        <v>6175</v>
      </c>
      <c r="I150" s="15">
        <v>6175</v>
      </c>
      <c r="J150" s="15">
        <f t="shared" si="22"/>
        <v>494</v>
      </c>
      <c r="K150" s="15">
        <f t="shared" si="23"/>
        <v>123.5</v>
      </c>
      <c r="L150" s="35">
        <f t="shared" si="24"/>
        <v>30.88</v>
      </c>
      <c r="M150" s="20">
        <v>0.25</v>
      </c>
      <c r="N150" s="17">
        <v>5</v>
      </c>
      <c r="O150" s="19">
        <v>810.48</v>
      </c>
      <c r="P150" s="21">
        <v>46082</v>
      </c>
      <c r="Q150" s="21">
        <v>46204</v>
      </c>
      <c r="R150" s="15">
        <v>5</v>
      </c>
    </row>
    <row r="151" ht="24" customHeight="1" spans="1:18">
      <c r="A151" s="15">
        <v>104</v>
      </c>
      <c r="B151" s="34"/>
      <c r="C151" s="15" t="s">
        <v>386</v>
      </c>
      <c r="D151" s="15" t="s">
        <v>24</v>
      </c>
      <c r="E151" s="15" t="s">
        <v>387</v>
      </c>
      <c r="F151" s="15" t="s">
        <v>388</v>
      </c>
      <c r="G151" s="15" t="s">
        <v>27</v>
      </c>
      <c r="H151" s="15">
        <v>5069</v>
      </c>
      <c r="I151" s="15">
        <v>0</v>
      </c>
      <c r="J151" s="15">
        <f t="shared" si="22"/>
        <v>405.52</v>
      </c>
      <c r="K151" s="15">
        <f t="shared" si="23"/>
        <v>0</v>
      </c>
      <c r="L151" s="35">
        <f t="shared" si="24"/>
        <v>25.35</v>
      </c>
      <c r="M151" s="20">
        <v>0.25</v>
      </c>
      <c r="N151" s="17">
        <v>3</v>
      </c>
      <c r="O151" s="19">
        <v>323.15</v>
      </c>
      <c r="P151" s="21">
        <v>45931</v>
      </c>
      <c r="Q151" s="21">
        <v>45992</v>
      </c>
      <c r="R151" s="15">
        <v>3</v>
      </c>
    </row>
    <row r="152" ht="22" customHeight="1" spans="1:18">
      <c r="A152" s="15">
        <v>105</v>
      </c>
      <c r="B152" s="34"/>
      <c r="C152" s="15" t="s">
        <v>389</v>
      </c>
      <c r="D152" s="15" t="s">
        <v>24</v>
      </c>
      <c r="E152" s="15" t="s">
        <v>390</v>
      </c>
      <c r="F152" s="15" t="s">
        <v>391</v>
      </c>
      <c r="G152" s="15" t="s">
        <v>27</v>
      </c>
      <c r="H152" s="15">
        <v>5069</v>
      </c>
      <c r="I152" s="15">
        <v>0</v>
      </c>
      <c r="J152" s="15">
        <f t="shared" si="22"/>
        <v>405.52</v>
      </c>
      <c r="K152" s="15">
        <f t="shared" si="23"/>
        <v>0</v>
      </c>
      <c r="L152" s="35">
        <f t="shared" si="24"/>
        <v>25.35</v>
      </c>
      <c r="M152" s="20">
        <v>0.25</v>
      </c>
      <c r="N152" s="17">
        <v>2</v>
      </c>
      <c r="O152" s="19">
        <v>215.44</v>
      </c>
      <c r="P152" s="21">
        <v>46023</v>
      </c>
      <c r="Q152" s="21">
        <v>46054</v>
      </c>
      <c r="R152" s="15">
        <v>2</v>
      </c>
    </row>
    <row r="153" ht="22" customHeight="1" spans="1:18">
      <c r="A153" s="15"/>
      <c r="B153" s="36"/>
      <c r="C153" s="15"/>
      <c r="D153" s="15"/>
      <c r="E153" s="15"/>
      <c r="F153" s="15"/>
      <c r="G153" s="15"/>
      <c r="H153" s="15">
        <v>5069</v>
      </c>
      <c r="I153" s="15">
        <v>5069</v>
      </c>
      <c r="J153" s="15">
        <f t="shared" si="22"/>
        <v>405.52</v>
      </c>
      <c r="K153" s="15">
        <f t="shared" si="23"/>
        <v>101.38</v>
      </c>
      <c r="L153" s="35">
        <f t="shared" si="24"/>
        <v>25.35</v>
      </c>
      <c r="M153" s="20">
        <v>0.25</v>
      </c>
      <c r="N153" s="17">
        <v>5</v>
      </c>
      <c r="O153" s="19">
        <v>665.31</v>
      </c>
      <c r="P153" s="21">
        <v>46082</v>
      </c>
      <c r="Q153" s="21">
        <v>46204</v>
      </c>
      <c r="R153" s="15">
        <v>5</v>
      </c>
    </row>
    <row r="154" ht="23" customHeight="1" spans="1:18">
      <c r="A154" s="15">
        <v>106</v>
      </c>
      <c r="B154" s="33" t="s">
        <v>367</v>
      </c>
      <c r="C154" s="15" t="s">
        <v>392</v>
      </c>
      <c r="D154" s="15" t="s">
        <v>30</v>
      </c>
      <c r="E154" s="15" t="s">
        <v>393</v>
      </c>
      <c r="F154" s="15" t="s">
        <v>394</v>
      </c>
      <c r="G154" s="15" t="s">
        <v>27</v>
      </c>
      <c r="H154" s="15">
        <v>5069</v>
      </c>
      <c r="I154" s="15">
        <v>8448</v>
      </c>
      <c r="J154" s="15">
        <f t="shared" si="22"/>
        <v>405.52</v>
      </c>
      <c r="K154" s="15">
        <f t="shared" si="23"/>
        <v>168.96</v>
      </c>
      <c r="L154" s="35">
        <f t="shared" si="24"/>
        <v>25.35</v>
      </c>
      <c r="M154" s="20">
        <v>0.25</v>
      </c>
      <c r="N154" s="17">
        <v>5</v>
      </c>
      <c r="O154" s="19">
        <v>749.79</v>
      </c>
      <c r="P154" s="21">
        <v>45931</v>
      </c>
      <c r="Q154" s="21">
        <v>46054</v>
      </c>
      <c r="R154" s="15">
        <v>5</v>
      </c>
    </row>
    <row r="155" ht="23" customHeight="1" spans="1:18">
      <c r="A155" s="15"/>
      <c r="B155" s="34"/>
      <c r="C155" s="15"/>
      <c r="D155" s="15"/>
      <c r="E155" s="15"/>
      <c r="F155" s="15"/>
      <c r="G155" s="15"/>
      <c r="H155" s="15">
        <v>5069</v>
      </c>
      <c r="I155" s="15">
        <v>5069</v>
      </c>
      <c r="J155" s="15">
        <f t="shared" si="22"/>
        <v>405.52</v>
      </c>
      <c r="K155" s="15">
        <f t="shared" si="23"/>
        <v>101.38</v>
      </c>
      <c r="L155" s="35">
        <f t="shared" si="24"/>
        <v>25.35</v>
      </c>
      <c r="M155" s="20">
        <v>0.25</v>
      </c>
      <c r="N155" s="17">
        <v>5</v>
      </c>
      <c r="O155" s="19">
        <v>665.31</v>
      </c>
      <c r="P155" s="21">
        <v>46082</v>
      </c>
      <c r="Q155" s="21">
        <v>46204</v>
      </c>
      <c r="R155" s="15">
        <v>5</v>
      </c>
    </row>
    <row r="156" ht="23" customHeight="1" spans="1:18">
      <c r="A156" s="15">
        <v>107</v>
      </c>
      <c r="B156" s="34"/>
      <c r="C156" s="15" t="s">
        <v>395</v>
      </c>
      <c r="D156" s="15" t="s">
        <v>24</v>
      </c>
      <c r="E156" s="15" t="s">
        <v>396</v>
      </c>
      <c r="F156" s="15" t="s">
        <v>397</v>
      </c>
      <c r="G156" s="15" t="s">
        <v>27</v>
      </c>
      <c r="H156" s="15">
        <v>5069</v>
      </c>
      <c r="I156" s="15">
        <v>0</v>
      </c>
      <c r="J156" s="15">
        <f t="shared" si="22"/>
        <v>405.52</v>
      </c>
      <c r="K156" s="15">
        <f t="shared" si="23"/>
        <v>0</v>
      </c>
      <c r="L156" s="35">
        <f t="shared" si="24"/>
        <v>25.35</v>
      </c>
      <c r="M156" s="20">
        <v>0.25</v>
      </c>
      <c r="N156" s="17">
        <v>5</v>
      </c>
      <c r="O156" s="19">
        <v>538.59</v>
      </c>
      <c r="P156" s="21">
        <v>45931</v>
      </c>
      <c r="Q156" s="21">
        <v>46054</v>
      </c>
      <c r="R156" s="15">
        <v>5</v>
      </c>
    </row>
    <row r="157" ht="23" customHeight="1" spans="1:18">
      <c r="A157" s="15"/>
      <c r="B157" s="34"/>
      <c r="C157" s="15"/>
      <c r="D157" s="15"/>
      <c r="E157" s="15"/>
      <c r="F157" s="15"/>
      <c r="G157" s="15"/>
      <c r="H157" s="15">
        <v>5069</v>
      </c>
      <c r="I157" s="15">
        <v>5069</v>
      </c>
      <c r="J157" s="15">
        <f t="shared" si="22"/>
        <v>405.52</v>
      </c>
      <c r="K157" s="15">
        <f t="shared" si="23"/>
        <v>101.38</v>
      </c>
      <c r="L157" s="35">
        <f t="shared" si="24"/>
        <v>25.35</v>
      </c>
      <c r="M157" s="20">
        <v>0.25</v>
      </c>
      <c r="N157" s="17">
        <v>5</v>
      </c>
      <c r="O157" s="19">
        <v>665.31</v>
      </c>
      <c r="P157" s="21">
        <v>46082</v>
      </c>
      <c r="Q157" s="21">
        <v>46204</v>
      </c>
      <c r="R157" s="15">
        <v>5</v>
      </c>
    </row>
    <row r="158" ht="23" customHeight="1" spans="1:18">
      <c r="A158" s="15">
        <v>108</v>
      </c>
      <c r="B158" s="34"/>
      <c r="C158" s="15" t="s">
        <v>398</v>
      </c>
      <c r="D158" s="15" t="s">
        <v>30</v>
      </c>
      <c r="E158" s="15" t="s">
        <v>399</v>
      </c>
      <c r="F158" s="15" t="s">
        <v>400</v>
      </c>
      <c r="G158" s="15" t="s">
        <v>27</v>
      </c>
      <c r="H158" s="15">
        <v>5383</v>
      </c>
      <c r="I158" s="15">
        <v>8448</v>
      </c>
      <c r="J158" s="15">
        <f t="shared" si="22"/>
        <v>430.64</v>
      </c>
      <c r="K158" s="15">
        <f t="shared" si="23"/>
        <v>168.96</v>
      </c>
      <c r="L158" s="35">
        <f t="shared" si="24"/>
        <v>26.92</v>
      </c>
      <c r="M158" s="20">
        <v>0.25</v>
      </c>
      <c r="N158" s="17">
        <v>5</v>
      </c>
      <c r="O158" s="19">
        <f>(J158+K158+L158)*M158*N158</f>
        <v>783.15</v>
      </c>
      <c r="P158" s="21">
        <v>45931</v>
      </c>
      <c r="Q158" s="21">
        <v>46054</v>
      </c>
      <c r="R158" s="15">
        <v>5</v>
      </c>
    </row>
    <row r="159" ht="23" customHeight="1" spans="1:18">
      <c r="A159" s="15"/>
      <c r="B159" s="34"/>
      <c r="C159" s="15"/>
      <c r="D159" s="15"/>
      <c r="E159" s="15"/>
      <c r="F159" s="15"/>
      <c r="G159" s="15"/>
      <c r="H159" s="15">
        <v>5383</v>
      </c>
      <c r="I159" s="15">
        <v>5383</v>
      </c>
      <c r="J159" s="15">
        <f t="shared" si="22"/>
        <v>430.64</v>
      </c>
      <c r="K159" s="15">
        <f t="shared" si="23"/>
        <v>107.66</v>
      </c>
      <c r="L159" s="35">
        <f t="shared" si="24"/>
        <v>26.92</v>
      </c>
      <c r="M159" s="20">
        <v>0.25</v>
      </c>
      <c r="N159" s="17">
        <v>5</v>
      </c>
      <c r="O159" s="19">
        <v>706.53</v>
      </c>
      <c r="P159" s="21">
        <v>46082</v>
      </c>
      <c r="Q159" s="21">
        <v>46204</v>
      </c>
      <c r="R159" s="15">
        <v>5</v>
      </c>
    </row>
    <row r="160" ht="23" customHeight="1" spans="1:18">
      <c r="A160" s="15">
        <v>109</v>
      </c>
      <c r="B160" s="34"/>
      <c r="C160" s="15" t="s">
        <v>401</v>
      </c>
      <c r="D160" s="15" t="s">
        <v>30</v>
      </c>
      <c r="E160" s="15" t="s">
        <v>402</v>
      </c>
      <c r="F160" s="15" t="s">
        <v>403</v>
      </c>
      <c r="G160" s="15" t="s">
        <v>27</v>
      </c>
      <c r="H160" s="15">
        <v>5069</v>
      </c>
      <c r="I160" s="15">
        <v>0</v>
      </c>
      <c r="J160" s="15">
        <f t="shared" si="22"/>
        <v>405.52</v>
      </c>
      <c r="K160" s="15">
        <f t="shared" si="23"/>
        <v>0</v>
      </c>
      <c r="L160" s="35">
        <f t="shared" si="24"/>
        <v>25.35</v>
      </c>
      <c r="M160" s="20">
        <v>0.25</v>
      </c>
      <c r="N160" s="17">
        <v>2</v>
      </c>
      <c r="O160" s="19">
        <v>215.44</v>
      </c>
      <c r="P160" s="21">
        <v>46023</v>
      </c>
      <c r="Q160" s="21">
        <v>46054</v>
      </c>
      <c r="R160" s="15">
        <v>2</v>
      </c>
    </row>
    <row r="161" ht="23" customHeight="1" spans="1:18">
      <c r="A161" s="15"/>
      <c r="B161" s="34"/>
      <c r="C161" s="15"/>
      <c r="D161" s="15"/>
      <c r="E161" s="15"/>
      <c r="F161" s="15"/>
      <c r="G161" s="15"/>
      <c r="H161" s="15">
        <v>5069</v>
      </c>
      <c r="I161" s="15">
        <v>5069</v>
      </c>
      <c r="J161" s="15">
        <f t="shared" si="22"/>
        <v>405.52</v>
      </c>
      <c r="K161" s="15">
        <f t="shared" si="23"/>
        <v>101.38</v>
      </c>
      <c r="L161" s="35">
        <f t="shared" si="24"/>
        <v>25.35</v>
      </c>
      <c r="M161" s="20">
        <v>0.25</v>
      </c>
      <c r="N161" s="17">
        <v>5</v>
      </c>
      <c r="O161" s="19">
        <v>665.31</v>
      </c>
      <c r="P161" s="21">
        <v>46082</v>
      </c>
      <c r="Q161" s="21">
        <v>46204</v>
      </c>
      <c r="R161" s="15">
        <v>5</v>
      </c>
    </row>
    <row r="162" ht="25" customHeight="1" spans="1:18">
      <c r="A162" s="15">
        <v>110</v>
      </c>
      <c r="B162" s="36"/>
      <c r="C162" s="15" t="s">
        <v>404</v>
      </c>
      <c r="D162" s="15" t="s">
        <v>30</v>
      </c>
      <c r="E162" s="15" t="s">
        <v>405</v>
      </c>
      <c r="F162" s="15" t="s">
        <v>406</v>
      </c>
      <c r="G162" s="15" t="s">
        <v>27</v>
      </c>
      <c r="H162" s="15">
        <v>5620</v>
      </c>
      <c r="I162" s="15">
        <v>5620</v>
      </c>
      <c r="J162" s="15">
        <f t="shared" si="22"/>
        <v>449.6</v>
      </c>
      <c r="K162" s="15">
        <f t="shared" si="23"/>
        <v>112.4</v>
      </c>
      <c r="L162" s="35">
        <f t="shared" si="24"/>
        <v>28.1</v>
      </c>
      <c r="M162" s="20">
        <v>0.25</v>
      </c>
      <c r="N162" s="17">
        <v>4</v>
      </c>
      <c r="O162" s="19">
        <f>(J162+K162+L162)*M162*N162</f>
        <v>590.1</v>
      </c>
      <c r="P162" s="21">
        <v>46113</v>
      </c>
      <c r="Q162" s="21">
        <v>46204</v>
      </c>
      <c r="R162" s="15">
        <v>4</v>
      </c>
    </row>
    <row r="163" ht="23" customHeight="1" spans="1:18">
      <c r="A163" s="15">
        <v>111</v>
      </c>
      <c r="B163" s="15" t="s">
        <v>367</v>
      </c>
      <c r="C163" s="15" t="s">
        <v>407</v>
      </c>
      <c r="D163" s="15" t="s">
        <v>30</v>
      </c>
      <c r="E163" s="15" t="s">
        <v>408</v>
      </c>
      <c r="F163" s="15" t="s">
        <v>409</v>
      </c>
      <c r="G163" s="15" t="s">
        <v>27</v>
      </c>
      <c r="H163" s="15">
        <v>5069</v>
      </c>
      <c r="I163" s="15">
        <v>8448</v>
      </c>
      <c r="J163" s="15">
        <f t="shared" si="22"/>
        <v>405.52</v>
      </c>
      <c r="K163" s="15">
        <f t="shared" si="23"/>
        <v>168.96</v>
      </c>
      <c r="L163" s="35">
        <f t="shared" si="24"/>
        <v>25.35</v>
      </c>
      <c r="M163" s="20">
        <v>0.25</v>
      </c>
      <c r="N163" s="17">
        <v>3</v>
      </c>
      <c r="O163" s="19">
        <v>449.87</v>
      </c>
      <c r="P163" s="21">
        <v>45931</v>
      </c>
      <c r="Q163" s="21">
        <v>45992</v>
      </c>
      <c r="R163" s="15">
        <v>3</v>
      </c>
    </row>
    <row r="164" ht="23" customHeight="1" spans="1:18">
      <c r="A164" s="15"/>
      <c r="B164" s="15" t="s">
        <v>410</v>
      </c>
      <c r="C164" s="15"/>
      <c r="D164" s="15"/>
      <c r="E164" s="15"/>
      <c r="F164" s="15"/>
      <c r="G164" s="15"/>
      <c r="H164" s="15">
        <v>5069</v>
      </c>
      <c r="I164" s="15">
        <v>8448</v>
      </c>
      <c r="J164" s="15">
        <f t="shared" si="22"/>
        <v>405.52</v>
      </c>
      <c r="K164" s="15">
        <f t="shared" si="23"/>
        <v>168.96</v>
      </c>
      <c r="L164" s="35">
        <f t="shared" si="24"/>
        <v>25.35</v>
      </c>
      <c r="M164" s="20">
        <v>0.25</v>
      </c>
      <c r="N164" s="17">
        <v>2</v>
      </c>
      <c r="O164" s="19">
        <v>299.92</v>
      </c>
      <c r="P164" s="21">
        <v>46023</v>
      </c>
      <c r="Q164" s="21">
        <v>46054</v>
      </c>
      <c r="R164" s="15">
        <v>2</v>
      </c>
    </row>
    <row r="165" ht="23" customHeight="1" spans="1:18">
      <c r="A165" s="15"/>
      <c r="B165" s="15"/>
      <c r="C165" s="15"/>
      <c r="D165" s="15"/>
      <c r="E165" s="15"/>
      <c r="F165" s="15"/>
      <c r="G165" s="15"/>
      <c r="H165" s="15">
        <v>5069</v>
      </c>
      <c r="I165" s="15">
        <v>5069</v>
      </c>
      <c r="J165" s="15">
        <f t="shared" si="22"/>
        <v>405.52</v>
      </c>
      <c r="K165" s="15">
        <f t="shared" si="23"/>
        <v>101.38</v>
      </c>
      <c r="L165" s="35">
        <f t="shared" si="24"/>
        <v>25.35</v>
      </c>
      <c r="M165" s="20">
        <v>0.25</v>
      </c>
      <c r="N165" s="17">
        <v>5</v>
      </c>
      <c r="O165" s="19">
        <v>665.31</v>
      </c>
      <c r="P165" s="21">
        <v>46082</v>
      </c>
      <c r="Q165" s="21">
        <v>46204</v>
      </c>
      <c r="R165" s="15">
        <v>5</v>
      </c>
    </row>
    <row r="166" ht="23" customHeight="1" spans="1:18">
      <c r="A166" s="15">
        <v>112</v>
      </c>
      <c r="B166" s="33" t="s">
        <v>367</v>
      </c>
      <c r="C166" s="15" t="s">
        <v>411</v>
      </c>
      <c r="D166" s="15" t="s">
        <v>24</v>
      </c>
      <c r="E166" s="15" t="s">
        <v>412</v>
      </c>
      <c r="F166" s="15" t="s">
        <v>413</v>
      </c>
      <c r="G166" s="15" t="s">
        <v>27</v>
      </c>
      <c r="H166" s="15">
        <v>5069</v>
      </c>
      <c r="I166" s="15">
        <v>0</v>
      </c>
      <c r="J166" s="15">
        <f t="shared" si="22"/>
        <v>405.52</v>
      </c>
      <c r="K166" s="15">
        <f t="shared" si="23"/>
        <v>0</v>
      </c>
      <c r="L166" s="35">
        <f t="shared" si="24"/>
        <v>25.35</v>
      </c>
      <c r="M166" s="20">
        <v>0.25</v>
      </c>
      <c r="N166" s="17">
        <v>2</v>
      </c>
      <c r="O166" s="19">
        <v>215.44</v>
      </c>
      <c r="P166" s="21">
        <v>46023</v>
      </c>
      <c r="Q166" s="21">
        <v>46054</v>
      </c>
      <c r="R166" s="15">
        <v>2</v>
      </c>
    </row>
    <row r="167" ht="23" customHeight="1" spans="1:18">
      <c r="A167" s="15"/>
      <c r="B167" s="34"/>
      <c r="C167" s="15"/>
      <c r="D167" s="15"/>
      <c r="E167" s="15"/>
      <c r="F167" s="15"/>
      <c r="G167" s="15"/>
      <c r="H167" s="15">
        <v>5069</v>
      </c>
      <c r="I167" s="15">
        <v>5069</v>
      </c>
      <c r="J167" s="15">
        <f t="shared" si="22"/>
        <v>405.52</v>
      </c>
      <c r="K167" s="15">
        <f t="shared" si="23"/>
        <v>101.38</v>
      </c>
      <c r="L167" s="35">
        <f t="shared" si="24"/>
        <v>25.35</v>
      </c>
      <c r="M167" s="20">
        <v>0.25</v>
      </c>
      <c r="N167" s="17">
        <v>5</v>
      </c>
      <c r="O167" s="19">
        <v>665.31</v>
      </c>
      <c r="P167" s="21">
        <v>46082</v>
      </c>
      <c r="Q167" s="21">
        <v>46204</v>
      </c>
      <c r="R167" s="15">
        <v>5</v>
      </c>
    </row>
    <row r="168" ht="23" customHeight="1" spans="1:18">
      <c r="A168" s="15">
        <v>113</v>
      </c>
      <c r="B168" s="34"/>
      <c r="C168" s="15" t="s">
        <v>414</v>
      </c>
      <c r="D168" s="15" t="s">
        <v>24</v>
      </c>
      <c r="E168" s="15" t="s">
        <v>415</v>
      </c>
      <c r="F168" s="15" t="s">
        <v>416</v>
      </c>
      <c r="G168" s="15" t="s">
        <v>27</v>
      </c>
      <c r="H168" s="15">
        <v>5069</v>
      </c>
      <c r="I168" s="15">
        <v>0</v>
      </c>
      <c r="J168" s="15">
        <f t="shared" si="22"/>
        <v>405.52</v>
      </c>
      <c r="K168" s="15">
        <f t="shared" si="23"/>
        <v>0</v>
      </c>
      <c r="L168" s="35">
        <f t="shared" si="24"/>
        <v>25.35</v>
      </c>
      <c r="M168" s="20">
        <v>0.25</v>
      </c>
      <c r="N168" s="17">
        <v>2</v>
      </c>
      <c r="O168" s="19">
        <v>215.44</v>
      </c>
      <c r="P168" s="21">
        <v>46023</v>
      </c>
      <c r="Q168" s="21">
        <v>46054</v>
      </c>
      <c r="R168" s="15">
        <v>2</v>
      </c>
    </row>
    <row r="169" ht="23" customHeight="1" spans="1:18">
      <c r="A169" s="15"/>
      <c r="B169" s="34"/>
      <c r="C169" s="15"/>
      <c r="D169" s="15"/>
      <c r="E169" s="15"/>
      <c r="F169" s="15"/>
      <c r="G169" s="15"/>
      <c r="H169" s="15">
        <v>5069</v>
      </c>
      <c r="I169" s="15">
        <v>5069</v>
      </c>
      <c r="J169" s="15">
        <f t="shared" si="22"/>
        <v>405.52</v>
      </c>
      <c r="K169" s="15">
        <f t="shared" si="23"/>
        <v>101.38</v>
      </c>
      <c r="L169" s="35">
        <f t="shared" si="24"/>
        <v>25.35</v>
      </c>
      <c r="M169" s="20">
        <v>0.25</v>
      </c>
      <c r="N169" s="17">
        <v>5</v>
      </c>
      <c r="O169" s="19">
        <v>665.31</v>
      </c>
      <c r="P169" s="21">
        <v>46082</v>
      </c>
      <c r="Q169" s="21">
        <v>46204</v>
      </c>
      <c r="R169" s="15">
        <v>5</v>
      </c>
    </row>
    <row r="170" ht="23" customHeight="1" spans="1:18">
      <c r="A170" s="15">
        <v>114</v>
      </c>
      <c r="B170" s="34"/>
      <c r="C170" s="15" t="s">
        <v>417</v>
      </c>
      <c r="D170" s="15" t="s">
        <v>30</v>
      </c>
      <c r="E170" s="15" t="s">
        <v>418</v>
      </c>
      <c r="F170" s="15" t="s">
        <v>419</v>
      </c>
      <c r="G170" s="15" t="s">
        <v>27</v>
      </c>
      <c r="H170" s="15">
        <v>5069</v>
      </c>
      <c r="I170" s="15">
        <v>8448</v>
      </c>
      <c r="J170" s="15">
        <f t="shared" si="22"/>
        <v>405.52</v>
      </c>
      <c r="K170" s="15">
        <f t="shared" si="23"/>
        <v>168.96</v>
      </c>
      <c r="L170" s="35">
        <f t="shared" si="24"/>
        <v>25.35</v>
      </c>
      <c r="M170" s="20">
        <v>0.25</v>
      </c>
      <c r="N170" s="17">
        <v>1</v>
      </c>
      <c r="O170" s="19">
        <v>149.96</v>
      </c>
      <c r="P170" s="21">
        <v>46054</v>
      </c>
      <c r="Q170" s="21">
        <v>46054</v>
      </c>
      <c r="R170" s="15">
        <v>1</v>
      </c>
    </row>
    <row r="171" ht="23" customHeight="1" spans="1:18">
      <c r="A171" s="15"/>
      <c r="B171" s="36"/>
      <c r="C171" s="15"/>
      <c r="D171" s="15"/>
      <c r="E171" s="15"/>
      <c r="F171" s="15"/>
      <c r="G171" s="15"/>
      <c r="H171" s="15">
        <v>5069</v>
      </c>
      <c r="I171" s="15">
        <v>5069</v>
      </c>
      <c r="J171" s="15">
        <f t="shared" si="22"/>
        <v>405.52</v>
      </c>
      <c r="K171" s="15">
        <f t="shared" si="23"/>
        <v>101.38</v>
      </c>
      <c r="L171" s="35">
        <f t="shared" si="24"/>
        <v>25.35</v>
      </c>
      <c r="M171" s="20">
        <v>0.25</v>
      </c>
      <c r="N171" s="17">
        <v>5</v>
      </c>
      <c r="O171" s="19">
        <v>665.31</v>
      </c>
      <c r="P171" s="21">
        <v>46082</v>
      </c>
      <c r="Q171" s="21">
        <v>46204</v>
      </c>
      <c r="R171" s="15">
        <v>5</v>
      </c>
    </row>
    <row r="172" ht="23" customHeight="1" spans="1:18">
      <c r="A172" s="15">
        <v>115</v>
      </c>
      <c r="B172" s="15" t="s">
        <v>367</v>
      </c>
      <c r="C172" s="15" t="s">
        <v>420</v>
      </c>
      <c r="D172" s="15" t="s">
        <v>24</v>
      </c>
      <c r="E172" s="15" t="s">
        <v>421</v>
      </c>
      <c r="F172" s="15" t="s">
        <v>422</v>
      </c>
      <c r="G172" s="15" t="s">
        <v>27</v>
      </c>
      <c r="H172" s="15">
        <v>5069</v>
      </c>
      <c r="I172" s="15">
        <v>8448</v>
      </c>
      <c r="J172" s="15">
        <f t="shared" si="22"/>
        <v>405.52</v>
      </c>
      <c r="K172" s="15">
        <f t="shared" si="23"/>
        <v>168.96</v>
      </c>
      <c r="L172" s="35">
        <f t="shared" si="24"/>
        <v>25.35</v>
      </c>
      <c r="M172" s="20">
        <v>0.25</v>
      </c>
      <c r="N172" s="17">
        <v>2</v>
      </c>
      <c r="O172" s="19">
        <v>299.92</v>
      </c>
      <c r="P172" s="21">
        <v>45962</v>
      </c>
      <c r="Q172" s="21">
        <v>45992</v>
      </c>
      <c r="R172" s="15">
        <v>2</v>
      </c>
    </row>
    <row r="173" ht="23" customHeight="1" spans="1:18">
      <c r="A173" s="15"/>
      <c r="B173" s="15" t="s">
        <v>410</v>
      </c>
      <c r="C173" s="15"/>
      <c r="D173" s="15"/>
      <c r="E173" s="15"/>
      <c r="F173" s="15"/>
      <c r="G173" s="15"/>
      <c r="H173" s="15">
        <v>5069</v>
      </c>
      <c r="I173" s="15">
        <v>8448</v>
      </c>
      <c r="J173" s="15">
        <f t="shared" si="22"/>
        <v>405.52</v>
      </c>
      <c r="K173" s="15">
        <f t="shared" si="23"/>
        <v>168.96</v>
      </c>
      <c r="L173" s="35">
        <f t="shared" si="24"/>
        <v>25.35</v>
      </c>
      <c r="M173" s="20">
        <v>0.25</v>
      </c>
      <c r="N173" s="17">
        <v>2</v>
      </c>
      <c r="O173" s="19">
        <v>299.92</v>
      </c>
      <c r="P173" s="21">
        <v>46023</v>
      </c>
      <c r="Q173" s="21">
        <v>46054</v>
      </c>
      <c r="R173" s="15">
        <v>2</v>
      </c>
    </row>
    <row r="174" ht="23" customHeight="1" spans="1:18">
      <c r="A174" s="15"/>
      <c r="B174" s="15"/>
      <c r="C174" s="15"/>
      <c r="D174" s="15"/>
      <c r="E174" s="15"/>
      <c r="F174" s="15"/>
      <c r="G174" s="15"/>
      <c r="H174" s="15">
        <v>5069</v>
      </c>
      <c r="I174" s="15">
        <v>5069</v>
      </c>
      <c r="J174" s="15">
        <f t="shared" si="22"/>
        <v>405.52</v>
      </c>
      <c r="K174" s="15">
        <f t="shared" si="23"/>
        <v>101.38</v>
      </c>
      <c r="L174" s="35">
        <f t="shared" si="24"/>
        <v>25.35</v>
      </c>
      <c r="M174" s="20">
        <v>0.25</v>
      </c>
      <c r="N174" s="17">
        <v>5</v>
      </c>
      <c r="O174" s="19">
        <v>665.31</v>
      </c>
      <c r="P174" s="21">
        <v>46082</v>
      </c>
      <c r="Q174" s="21">
        <v>46204</v>
      </c>
      <c r="R174" s="15">
        <v>5</v>
      </c>
    </row>
    <row r="175" ht="23" customHeight="1" spans="1:18">
      <c r="A175" s="15">
        <v>116</v>
      </c>
      <c r="B175" s="15" t="s">
        <v>367</v>
      </c>
      <c r="C175" s="15" t="s">
        <v>423</v>
      </c>
      <c r="D175" s="15" t="s">
        <v>30</v>
      </c>
      <c r="E175" s="15" t="s">
        <v>424</v>
      </c>
      <c r="F175" s="15" t="s">
        <v>425</v>
      </c>
      <c r="G175" s="15" t="s">
        <v>27</v>
      </c>
      <c r="H175" s="15">
        <v>5383</v>
      </c>
      <c r="I175" s="15">
        <v>8448</v>
      </c>
      <c r="J175" s="15">
        <f t="shared" si="22"/>
        <v>430.64</v>
      </c>
      <c r="K175" s="15">
        <f t="shared" si="23"/>
        <v>168.96</v>
      </c>
      <c r="L175" s="35">
        <f t="shared" si="24"/>
        <v>26.92</v>
      </c>
      <c r="M175" s="20">
        <v>0.25</v>
      </c>
      <c r="N175" s="17">
        <v>5</v>
      </c>
      <c r="O175" s="19">
        <f>(J175+K175+L175)*M175*N175</f>
        <v>783.15</v>
      </c>
      <c r="P175" s="21">
        <v>45931</v>
      </c>
      <c r="Q175" s="21">
        <v>46054</v>
      </c>
      <c r="R175" s="15">
        <v>5</v>
      </c>
    </row>
    <row r="176" ht="23" customHeight="1" spans="1:18">
      <c r="A176" s="15"/>
      <c r="B176" s="15"/>
      <c r="C176" s="15"/>
      <c r="D176" s="15"/>
      <c r="E176" s="15"/>
      <c r="F176" s="15"/>
      <c r="G176" s="15"/>
      <c r="H176" s="15">
        <v>5383</v>
      </c>
      <c r="I176" s="15">
        <v>5383</v>
      </c>
      <c r="J176" s="15">
        <f t="shared" si="22"/>
        <v>430.64</v>
      </c>
      <c r="K176" s="15">
        <f t="shared" si="23"/>
        <v>107.66</v>
      </c>
      <c r="L176" s="35">
        <f t="shared" si="24"/>
        <v>26.92</v>
      </c>
      <c r="M176" s="20">
        <v>0.25</v>
      </c>
      <c r="N176" s="17">
        <v>5</v>
      </c>
      <c r="O176" s="19">
        <v>706.53</v>
      </c>
      <c r="P176" s="21">
        <v>46082</v>
      </c>
      <c r="Q176" s="21">
        <v>46204</v>
      </c>
      <c r="R176" s="15">
        <v>5</v>
      </c>
    </row>
    <row r="177" ht="30" customHeight="1" spans="1:18">
      <c r="A177" s="15">
        <v>117</v>
      </c>
      <c r="B177" s="17" t="s">
        <v>426</v>
      </c>
      <c r="C177" s="23" t="s">
        <v>427</v>
      </c>
      <c r="D177" s="23" t="s">
        <v>30</v>
      </c>
      <c r="E177" s="17" t="s">
        <v>428</v>
      </c>
      <c r="F177" s="18" t="s">
        <v>429</v>
      </c>
      <c r="G177" s="23" t="s">
        <v>27</v>
      </c>
      <c r="H177" s="37">
        <v>5069</v>
      </c>
      <c r="I177" s="15">
        <v>5069</v>
      </c>
      <c r="J177" s="19">
        <f t="shared" ref="J177:J181" si="26">H177*8%</f>
        <v>405.52</v>
      </c>
      <c r="K177" s="19">
        <f t="shared" ref="K177:K181" si="27">I177*2%</f>
        <v>101.38</v>
      </c>
      <c r="L177" s="19">
        <v>25.35</v>
      </c>
      <c r="M177" s="20">
        <v>0.25</v>
      </c>
      <c r="N177" s="15">
        <v>1</v>
      </c>
      <c r="O177" s="19">
        <v>133.06</v>
      </c>
      <c r="P177" s="23" t="s">
        <v>56</v>
      </c>
      <c r="Q177" s="23" t="s">
        <v>88</v>
      </c>
      <c r="R177" s="15">
        <v>11</v>
      </c>
    </row>
    <row r="178" ht="30" customHeight="1" spans="1:18">
      <c r="A178" s="15">
        <v>118</v>
      </c>
      <c r="B178" s="17" t="s">
        <v>430</v>
      </c>
      <c r="C178" s="17" t="s">
        <v>431</v>
      </c>
      <c r="D178" s="23" t="s">
        <v>30</v>
      </c>
      <c r="E178" s="23" t="s">
        <v>432</v>
      </c>
      <c r="F178" s="18" t="s">
        <v>433</v>
      </c>
      <c r="G178" s="23" t="s">
        <v>27</v>
      </c>
      <c r="H178" s="37">
        <v>5069</v>
      </c>
      <c r="I178" s="15">
        <v>5069</v>
      </c>
      <c r="J178" s="19">
        <f t="shared" si="26"/>
        <v>405.52</v>
      </c>
      <c r="K178" s="19">
        <f t="shared" si="27"/>
        <v>101.38</v>
      </c>
      <c r="L178" s="19">
        <v>25.35</v>
      </c>
      <c r="M178" s="20">
        <v>0.25</v>
      </c>
      <c r="N178" s="15">
        <v>1</v>
      </c>
      <c r="O178" s="19">
        <v>133.06</v>
      </c>
      <c r="P178" s="23" t="s">
        <v>56</v>
      </c>
      <c r="Q178" s="23" t="s">
        <v>88</v>
      </c>
      <c r="R178" s="15">
        <v>11</v>
      </c>
    </row>
    <row r="179" ht="30" customHeight="1" spans="1:18">
      <c r="A179" s="15">
        <v>119</v>
      </c>
      <c r="B179" s="17" t="s">
        <v>434</v>
      </c>
      <c r="C179" s="17" t="s">
        <v>435</v>
      </c>
      <c r="D179" s="17" t="s">
        <v>30</v>
      </c>
      <c r="E179" s="17" t="s">
        <v>436</v>
      </c>
      <c r="F179" s="17" t="s">
        <v>437</v>
      </c>
      <c r="G179" s="23" t="s">
        <v>27</v>
      </c>
      <c r="H179" s="37">
        <v>5069</v>
      </c>
      <c r="I179" s="15">
        <v>5069</v>
      </c>
      <c r="J179" s="19">
        <f t="shared" si="26"/>
        <v>405.52</v>
      </c>
      <c r="K179" s="19">
        <f t="shared" si="27"/>
        <v>101.38</v>
      </c>
      <c r="L179" s="19">
        <v>25.35</v>
      </c>
      <c r="M179" s="20">
        <v>0.25</v>
      </c>
      <c r="N179" s="15">
        <v>1</v>
      </c>
      <c r="O179" s="19">
        <v>133.06</v>
      </c>
      <c r="P179" s="23" t="s">
        <v>56</v>
      </c>
      <c r="Q179" s="23" t="s">
        <v>88</v>
      </c>
      <c r="R179" s="15">
        <v>11</v>
      </c>
    </row>
    <row r="180" ht="23" customHeight="1" spans="1:18">
      <c r="A180" s="15">
        <v>120</v>
      </c>
      <c r="B180" s="17" t="s">
        <v>438</v>
      </c>
      <c r="C180" s="23" t="s">
        <v>439</v>
      </c>
      <c r="D180" s="23" t="s">
        <v>30</v>
      </c>
      <c r="E180" s="17" t="s">
        <v>440</v>
      </c>
      <c r="F180" s="23" t="s">
        <v>441</v>
      </c>
      <c r="G180" s="23" t="s">
        <v>27</v>
      </c>
      <c r="H180" s="37">
        <v>5069</v>
      </c>
      <c r="I180" s="15">
        <v>5069</v>
      </c>
      <c r="J180" s="19">
        <f t="shared" si="26"/>
        <v>405.52</v>
      </c>
      <c r="K180" s="19">
        <f t="shared" si="27"/>
        <v>101.38</v>
      </c>
      <c r="L180" s="19">
        <v>25.35</v>
      </c>
      <c r="M180" s="20">
        <v>0.25</v>
      </c>
      <c r="N180" s="15">
        <v>1</v>
      </c>
      <c r="O180" s="19">
        <v>133.06</v>
      </c>
      <c r="P180" s="23" t="s">
        <v>56</v>
      </c>
      <c r="Q180" s="23" t="s">
        <v>88</v>
      </c>
      <c r="R180" s="15">
        <v>11</v>
      </c>
    </row>
    <row r="181" ht="23" customHeight="1" spans="1:18">
      <c r="A181" s="15">
        <v>121</v>
      </c>
      <c r="B181" s="17"/>
      <c r="C181" s="23" t="s">
        <v>442</v>
      </c>
      <c r="D181" s="23" t="s">
        <v>30</v>
      </c>
      <c r="E181" s="17" t="s">
        <v>443</v>
      </c>
      <c r="F181" s="23" t="s">
        <v>444</v>
      </c>
      <c r="G181" s="23" t="s">
        <v>27</v>
      </c>
      <c r="H181" s="37">
        <v>5069</v>
      </c>
      <c r="I181" s="15">
        <v>5069</v>
      </c>
      <c r="J181" s="19">
        <f t="shared" si="26"/>
        <v>405.52</v>
      </c>
      <c r="K181" s="19">
        <f t="shared" si="27"/>
        <v>101.38</v>
      </c>
      <c r="L181" s="19">
        <v>25.35</v>
      </c>
      <c r="M181" s="20">
        <v>0.25</v>
      </c>
      <c r="N181" s="15">
        <v>1</v>
      </c>
      <c r="O181" s="19">
        <v>133.06</v>
      </c>
      <c r="P181" s="23" t="s">
        <v>56</v>
      </c>
      <c r="Q181" s="23" t="s">
        <v>88</v>
      </c>
      <c r="R181" s="15">
        <v>11</v>
      </c>
    </row>
    <row r="182" ht="23" customHeight="1" spans="1:18">
      <c r="A182" s="15">
        <v>122</v>
      </c>
      <c r="B182" s="15" t="s">
        <v>445</v>
      </c>
      <c r="C182" s="15" t="s">
        <v>446</v>
      </c>
      <c r="D182" s="15" t="s">
        <v>24</v>
      </c>
      <c r="E182" s="15" t="s">
        <v>447</v>
      </c>
      <c r="F182" s="23" t="s">
        <v>448</v>
      </c>
      <c r="G182" s="22" t="s">
        <v>27</v>
      </c>
      <c r="H182" s="18">
        <v>7692</v>
      </c>
      <c r="I182" s="18">
        <v>7692</v>
      </c>
      <c r="J182" s="19">
        <f t="shared" ref="J182:J194" si="28">ROUND(H182*0.08,2)</f>
        <v>615.36</v>
      </c>
      <c r="K182" s="19">
        <f t="shared" ref="K182:K194" si="29">ROUND(I182*0.02,2)</f>
        <v>153.84</v>
      </c>
      <c r="L182" s="19">
        <f t="shared" ref="L182:L194" si="30">ROUND(H182*0.005,2)</f>
        <v>38.46</v>
      </c>
      <c r="M182" s="20">
        <v>0.25</v>
      </c>
      <c r="N182" s="18">
        <v>4</v>
      </c>
      <c r="O182" s="19">
        <f>201.91*N182</f>
        <v>807.64</v>
      </c>
      <c r="P182" s="28">
        <v>46082</v>
      </c>
      <c r="Q182" s="28">
        <v>46174</v>
      </c>
      <c r="R182" s="15">
        <f t="shared" ref="R182:R190" si="31">DATEDIF(P182,Q182,"M")+1</f>
        <v>4</v>
      </c>
    </row>
    <row r="183" ht="23" customHeight="1" spans="1:18">
      <c r="A183" s="15"/>
      <c r="B183" s="15"/>
      <c r="C183" s="15"/>
      <c r="D183" s="15"/>
      <c r="E183" s="15"/>
      <c r="F183" s="23"/>
      <c r="G183" s="22"/>
      <c r="H183" s="18">
        <v>7692</v>
      </c>
      <c r="I183" s="18">
        <v>7692</v>
      </c>
      <c r="J183" s="19">
        <f>H183*8%</f>
        <v>615.36</v>
      </c>
      <c r="K183" s="19">
        <f>I183*2%</f>
        <v>153.84</v>
      </c>
      <c r="L183" s="19">
        <v>38.46</v>
      </c>
      <c r="M183" s="20">
        <v>0.25</v>
      </c>
      <c r="N183" s="15">
        <v>1</v>
      </c>
      <c r="O183" s="19">
        <v>201.91</v>
      </c>
      <c r="P183" s="23" t="s">
        <v>88</v>
      </c>
      <c r="Q183" s="23" t="s">
        <v>88</v>
      </c>
      <c r="R183" s="15">
        <v>1</v>
      </c>
    </row>
    <row r="184" ht="23" customHeight="1" spans="1:18">
      <c r="A184" s="15">
        <v>123</v>
      </c>
      <c r="B184" s="15" t="s">
        <v>449</v>
      </c>
      <c r="C184" s="15" t="s">
        <v>450</v>
      </c>
      <c r="D184" s="15" t="s">
        <v>30</v>
      </c>
      <c r="E184" s="15" t="s">
        <v>451</v>
      </c>
      <c r="F184" s="15" t="s">
        <v>452</v>
      </c>
      <c r="G184" s="22" t="s">
        <v>27</v>
      </c>
      <c r="H184" s="18">
        <v>4999</v>
      </c>
      <c r="I184" s="18">
        <v>8332</v>
      </c>
      <c r="J184" s="19">
        <f t="shared" si="28"/>
        <v>399.92</v>
      </c>
      <c r="K184" s="19">
        <f t="shared" si="29"/>
        <v>166.64</v>
      </c>
      <c r="L184" s="19">
        <f t="shared" si="30"/>
        <v>25</v>
      </c>
      <c r="M184" s="20">
        <v>0.25</v>
      </c>
      <c r="N184" s="18">
        <v>3</v>
      </c>
      <c r="O184" s="19">
        <f>(J184+K184+L184)*M184*N184</f>
        <v>443.67</v>
      </c>
      <c r="P184" s="28">
        <v>45839</v>
      </c>
      <c r="Q184" s="28">
        <v>45901</v>
      </c>
      <c r="R184" s="15">
        <f t="shared" si="31"/>
        <v>3</v>
      </c>
    </row>
    <row r="185" ht="23" customHeight="1" spans="1:18">
      <c r="A185" s="15"/>
      <c r="B185" s="15"/>
      <c r="C185" s="15"/>
      <c r="D185" s="15"/>
      <c r="E185" s="15"/>
      <c r="F185" s="15"/>
      <c r="G185" s="22"/>
      <c r="H185" s="18">
        <v>5069</v>
      </c>
      <c r="I185" s="18">
        <v>8448</v>
      </c>
      <c r="J185" s="19">
        <f t="shared" si="28"/>
        <v>405.52</v>
      </c>
      <c r="K185" s="19">
        <f t="shared" si="29"/>
        <v>168.96</v>
      </c>
      <c r="L185" s="19">
        <f t="shared" si="30"/>
        <v>25.35</v>
      </c>
      <c r="M185" s="20">
        <v>0.25</v>
      </c>
      <c r="N185" s="18">
        <v>6</v>
      </c>
      <c r="O185" s="19">
        <v>899.75</v>
      </c>
      <c r="P185" s="28">
        <v>45931</v>
      </c>
      <c r="Q185" s="28">
        <v>46082</v>
      </c>
      <c r="R185" s="15">
        <f t="shared" si="31"/>
        <v>6</v>
      </c>
    </row>
    <row r="186" ht="23" customHeight="1" spans="1:18">
      <c r="A186" s="15"/>
      <c r="B186" s="15"/>
      <c r="C186" s="15"/>
      <c r="D186" s="15"/>
      <c r="E186" s="15"/>
      <c r="F186" s="15"/>
      <c r="G186" s="22"/>
      <c r="H186" s="18">
        <v>5069</v>
      </c>
      <c r="I186" s="18">
        <v>5069</v>
      </c>
      <c r="J186" s="19">
        <f t="shared" si="28"/>
        <v>405.52</v>
      </c>
      <c r="K186" s="19">
        <f t="shared" si="29"/>
        <v>101.38</v>
      </c>
      <c r="L186" s="19">
        <f t="shared" si="30"/>
        <v>25.35</v>
      </c>
      <c r="M186" s="20">
        <v>0.25</v>
      </c>
      <c r="N186" s="18">
        <v>3</v>
      </c>
      <c r="O186" s="19">
        <v>399.19</v>
      </c>
      <c r="P186" s="28">
        <v>46113</v>
      </c>
      <c r="Q186" s="28">
        <v>46174</v>
      </c>
      <c r="R186" s="15">
        <f t="shared" si="31"/>
        <v>3</v>
      </c>
    </row>
    <row r="187" ht="23" customHeight="1" spans="1:18">
      <c r="A187" s="15">
        <v>124</v>
      </c>
      <c r="B187" s="15" t="s">
        <v>453</v>
      </c>
      <c r="C187" s="15" t="s">
        <v>454</v>
      </c>
      <c r="D187" s="15" t="s">
        <v>24</v>
      </c>
      <c r="E187" s="23" t="s">
        <v>455</v>
      </c>
      <c r="F187" s="23" t="s">
        <v>456</v>
      </c>
      <c r="G187" s="22" t="s">
        <v>27</v>
      </c>
      <c r="H187" s="18">
        <v>4999</v>
      </c>
      <c r="I187" s="18">
        <v>8332</v>
      </c>
      <c r="J187" s="19">
        <f t="shared" si="28"/>
        <v>399.92</v>
      </c>
      <c r="K187" s="19">
        <f t="shared" si="29"/>
        <v>166.64</v>
      </c>
      <c r="L187" s="19">
        <f t="shared" si="30"/>
        <v>25</v>
      </c>
      <c r="M187" s="20">
        <v>0.25</v>
      </c>
      <c r="N187" s="18">
        <v>2</v>
      </c>
      <c r="O187" s="19">
        <f>(J187+K187+L187)*M187*N187</f>
        <v>295.78</v>
      </c>
      <c r="P187" s="23" t="s">
        <v>86</v>
      </c>
      <c r="Q187" s="23" t="s">
        <v>56</v>
      </c>
      <c r="R187" s="15">
        <f t="shared" si="31"/>
        <v>2</v>
      </c>
    </row>
    <row r="188" ht="23" customHeight="1" spans="1:18">
      <c r="A188" s="15"/>
      <c r="B188" s="15"/>
      <c r="C188" s="15"/>
      <c r="D188" s="15"/>
      <c r="E188" s="23"/>
      <c r="F188" s="23"/>
      <c r="G188" s="22"/>
      <c r="H188" s="18">
        <v>5069</v>
      </c>
      <c r="I188" s="18">
        <v>8448</v>
      </c>
      <c r="J188" s="19">
        <f t="shared" si="28"/>
        <v>405.52</v>
      </c>
      <c r="K188" s="19">
        <f t="shared" si="29"/>
        <v>168.96</v>
      </c>
      <c r="L188" s="19">
        <f t="shared" si="30"/>
        <v>25.35</v>
      </c>
      <c r="M188" s="20">
        <v>0.25</v>
      </c>
      <c r="N188" s="18">
        <v>5</v>
      </c>
      <c r="O188" s="19">
        <v>749.79</v>
      </c>
      <c r="P188" s="23" t="s">
        <v>457</v>
      </c>
      <c r="Q188" s="21">
        <v>46054</v>
      </c>
      <c r="R188" s="15">
        <f t="shared" si="31"/>
        <v>5</v>
      </c>
    </row>
    <row r="189" ht="23" customHeight="1" spans="1:18">
      <c r="A189" s="15"/>
      <c r="B189" s="15"/>
      <c r="C189" s="15"/>
      <c r="D189" s="15"/>
      <c r="E189" s="23"/>
      <c r="F189" s="23"/>
      <c r="G189" s="22"/>
      <c r="H189" s="18">
        <v>5069</v>
      </c>
      <c r="I189" s="18">
        <v>5069</v>
      </c>
      <c r="J189" s="19">
        <f t="shared" si="28"/>
        <v>405.52</v>
      </c>
      <c r="K189" s="19">
        <f t="shared" si="29"/>
        <v>101.38</v>
      </c>
      <c r="L189" s="19">
        <f t="shared" si="30"/>
        <v>25.35</v>
      </c>
      <c r="M189" s="20">
        <v>0.25</v>
      </c>
      <c r="N189" s="18">
        <v>5</v>
      </c>
      <c r="O189" s="19">
        <v>665.31</v>
      </c>
      <c r="P189" s="23" t="s">
        <v>72</v>
      </c>
      <c r="Q189" s="28">
        <v>46204</v>
      </c>
      <c r="R189" s="15">
        <f t="shared" si="31"/>
        <v>5</v>
      </c>
    </row>
    <row r="190" ht="33" customHeight="1" spans="1:18">
      <c r="A190" s="15">
        <v>125</v>
      </c>
      <c r="B190" s="15" t="s">
        <v>458</v>
      </c>
      <c r="C190" s="15" t="s">
        <v>459</v>
      </c>
      <c r="D190" s="15" t="s">
        <v>30</v>
      </c>
      <c r="E190" s="15" t="s">
        <v>460</v>
      </c>
      <c r="F190" s="23" t="s">
        <v>461</v>
      </c>
      <c r="G190" s="22" t="s">
        <v>33</v>
      </c>
      <c r="H190" s="18">
        <v>5069</v>
      </c>
      <c r="I190" s="18">
        <v>5069</v>
      </c>
      <c r="J190" s="19">
        <f t="shared" si="28"/>
        <v>405.52</v>
      </c>
      <c r="K190" s="19">
        <f t="shared" si="29"/>
        <v>101.38</v>
      </c>
      <c r="L190" s="19">
        <f t="shared" si="30"/>
        <v>25.35</v>
      </c>
      <c r="M190" s="20">
        <v>0.25</v>
      </c>
      <c r="N190" s="18">
        <v>4</v>
      </c>
      <c r="O190" s="19">
        <f>(J190+K190+L190)*M190*N190</f>
        <v>532.25</v>
      </c>
      <c r="P190" s="23" t="s">
        <v>51</v>
      </c>
      <c r="Q190" s="28">
        <v>46204</v>
      </c>
      <c r="R190" s="15">
        <f t="shared" si="31"/>
        <v>4</v>
      </c>
    </row>
    <row r="191" ht="23" customHeight="1" spans="1:18">
      <c r="A191" s="15">
        <v>126</v>
      </c>
      <c r="B191" s="15" t="s">
        <v>462</v>
      </c>
      <c r="C191" s="23" t="s">
        <v>463</v>
      </c>
      <c r="D191" s="15" t="s">
        <v>30</v>
      </c>
      <c r="E191" s="15" t="s">
        <v>464</v>
      </c>
      <c r="F191" s="15" t="s">
        <v>465</v>
      </c>
      <c r="G191" s="15" t="s">
        <v>27</v>
      </c>
      <c r="H191" s="18">
        <v>5500</v>
      </c>
      <c r="I191" s="18">
        <v>5500</v>
      </c>
      <c r="J191" s="19">
        <f t="shared" si="28"/>
        <v>440</v>
      </c>
      <c r="K191" s="19">
        <f t="shared" si="29"/>
        <v>110</v>
      </c>
      <c r="L191" s="19">
        <f t="shared" si="30"/>
        <v>27.5</v>
      </c>
      <c r="M191" s="20">
        <v>0.25</v>
      </c>
      <c r="N191" s="18">
        <v>1</v>
      </c>
      <c r="O191" s="38">
        <v>144.37</v>
      </c>
      <c r="P191" s="28">
        <v>46233</v>
      </c>
      <c r="Q191" s="28">
        <v>46233</v>
      </c>
      <c r="R191" s="15">
        <v>1</v>
      </c>
    </row>
    <row r="192" ht="23" customHeight="1" spans="1:18">
      <c r="A192" s="15">
        <v>127</v>
      </c>
      <c r="B192" s="15"/>
      <c r="C192" s="23" t="s">
        <v>466</v>
      </c>
      <c r="D192" s="15" t="s">
        <v>30</v>
      </c>
      <c r="E192" s="23" t="s">
        <v>467</v>
      </c>
      <c r="F192" s="24" t="s">
        <v>468</v>
      </c>
      <c r="G192" s="15" t="s">
        <v>27</v>
      </c>
      <c r="H192" s="18">
        <v>5500</v>
      </c>
      <c r="I192" s="18">
        <v>5500</v>
      </c>
      <c r="J192" s="19">
        <f t="shared" si="28"/>
        <v>440</v>
      </c>
      <c r="K192" s="19">
        <f t="shared" si="29"/>
        <v>110</v>
      </c>
      <c r="L192" s="19">
        <f t="shared" si="30"/>
        <v>27.5</v>
      </c>
      <c r="M192" s="20">
        <v>0.25</v>
      </c>
      <c r="N192" s="18">
        <v>1</v>
      </c>
      <c r="O192" s="38">
        <v>144.37</v>
      </c>
      <c r="P192" s="28">
        <v>46233</v>
      </c>
      <c r="Q192" s="28">
        <v>46233</v>
      </c>
      <c r="R192" s="15">
        <v>1</v>
      </c>
    </row>
    <row r="193" ht="23" customHeight="1" spans="1:18">
      <c r="A193" s="15">
        <v>128</v>
      </c>
      <c r="B193" s="15"/>
      <c r="C193" s="15" t="s">
        <v>469</v>
      </c>
      <c r="D193" s="15" t="s">
        <v>30</v>
      </c>
      <c r="E193" s="23" t="s">
        <v>470</v>
      </c>
      <c r="F193" s="23" t="s">
        <v>471</v>
      </c>
      <c r="G193" s="15" t="s">
        <v>27</v>
      </c>
      <c r="H193" s="19">
        <v>5833.33</v>
      </c>
      <c r="I193" s="19">
        <v>5833.33</v>
      </c>
      <c r="J193" s="19">
        <f t="shared" si="28"/>
        <v>466.67</v>
      </c>
      <c r="K193" s="19">
        <f t="shared" si="29"/>
        <v>116.67</v>
      </c>
      <c r="L193" s="19">
        <f t="shared" si="30"/>
        <v>29.17</v>
      </c>
      <c r="M193" s="20">
        <v>0.25</v>
      </c>
      <c r="N193" s="18">
        <v>1</v>
      </c>
      <c r="O193" s="38">
        <v>153.12</v>
      </c>
      <c r="P193" s="28">
        <v>46233</v>
      </c>
      <c r="Q193" s="28">
        <v>46233</v>
      </c>
      <c r="R193" s="15">
        <v>1</v>
      </c>
    </row>
    <row r="194" ht="23" customHeight="1" spans="1:18">
      <c r="A194" s="15">
        <v>129</v>
      </c>
      <c r="B194" s="15"/>
      <c r="C194" s="15" t="s">
        <v>472</v>
      </c>
      <c r="D194" s="15" t="s">
        <v>30</v>
      </c>
      <c r="E194" s="23" t="s">
        <v>473</v>
      </c>
      <c r="F194" s="23" t="s">
        <v>474</v>
      </c>
      <c r="G194" s="15" t="s">
        <v>27</v>
      </c>
      <c r="H194" s="18">
        <v>5069</v>
      </c>
      <c r="I194" s="18">
        <v>5069</v>
      </c>
      <c r="J194" s="19">
        <f t="shared" si="28"/>
        <v>405.52</v>
      </c>
      <c r="K194" s="19">
        <f t="shared" si="29"/>
        <v>101.38</v>
      </c>
      <c r="L194" s="19">
        <f t="shared" si="30"/>
        <v>25.35</v>
      </c>
      <c r="M194" s="20">
        <v>0.25</v>
      </c>
      <c r="N194" s="18">
        <v>1</v>
      </c>
      <c r="O194" s="38">
        <v>133.05</v>
      </c>
      <c r="P194" s="28">
        <v>46233</v>
      </c>
      <c r="Q194" s="28">
        <v>46233</v>
      </c>
      <c r="R194" s="15">
        <v>1</v>
      </c>
    </row>
    <row r="195" ht="34" customHeight="1" spans="1:18">
      <c r="A195" s="15">
        <v>130</v>
      </c>
      <c r="B195" s="15" t="s">
        <v>475</v>
      </c>
      <c r="C195" s="15" t="s">
        <v>476</v>
      </c>
      <c r="D195" s="15" t="s">
        <v>24</v>
      </c>
      <c r="E195" s="15" t="s">
        <v>477</v>
      </c>
      <c r="F195" s="15" t="s">
        <v>478</v>
      </c>
      <c r="G195" s="15" t="s">
        <v>27</v>
      </c>
      <c r="H195" s="15">
        <v>6515</v>
      </c>
      <c r="I195" s="15">
        <v>6515</v>
      </c>
      <c r="J195" s="19">
        <v>521.2</v>
      </c>
      <c r="K195" s="19">
        <v>130.3</v>
      </c>
      <c r="L195" s="19">
        <v>32.58</v>
      </c>
      <c r="M195" s="20">
        <v>0.25</v>
      </c>
      <c r="N195" s="18">
        <v>1</v>
      </c>
      <c r="O195" s="38">
        <v>171.02</v>
      </c>
      <c r="P195" s="28">
        <v>46204</v>
      </c>
      <c r="Q195" s="28">
        <v>46204</v>
      </c>
      <c r="R195" s="15">
        <v>1</v>
      </c>
    </row>
    <row r="196" ht="30" customHeight="1" spans="1:18">
      <c r="A196" s="15">
        <v>131</v>
      </c>
      <c r="B196" s="15" t="s">
        <v>479</v>
      </c>
      <c r="C196" s="15" t="s">
        <v>480</v>
      </c>
      <c r="D196" s="15" t="s">
        <v>30</v>
      </c>
      <c r="E196" s="15" t="s">
        <v>481</v>
      </c>
      <c r="F196" s="15" t="s">
        <v>482</v>
      </c>
      <c r="G196" s="15" t="s">
        <v>27</v>
      </c>
      <c r="H196" s="15">
        <v>5069</v>
      </c>
      <c r="I196" s="15">
        <v>5069</v>
      </c>
      <c r="J196" s="19">
        <v>405.52</v>
      </c>
      <c r="K196" s="19">
        <v>101.38</v>
      </c>
      <c r="L196" s="19">
        <v>25.35</v>
      </c>
      <c r="M196" s="20">
        <v>0.25</v>
      </c>
      <c r="N196" s="18">
        <v>1</v>
      </c>
      <c r="O196" s="38">
        <v>133.06</v>
      </c>
      <c r="P196" s="28">
        <v>46204</v>
      </c>
      <c r="Q196" s="28">
        <v>46204</v>
      </c>
      <c r="R196" s="15">
        <v>1</v>
      </c>
    </row>
    <row r="197" ht="26" customHeight="1" spans="1:18">
      <c r="A197" s="15">
        <v>132</v>
      </c>
      <c r="B197" s="33" t="s">
        <v>483</v>
      </c>
      <c r="C197" s="15" t="s">
        <v>484</v>
      </c>
      <c r="D197" s="15" t="s">
        <v>24</v>
      </c>
      <c r="E197" s="15" t="s">
        <v>485</v>
      </c>
      <c r="F197" s="15" t="s">
        <v>486</v>
      </c>
      <c r="G197" s="15" t="s">
        <v>27</v>
      </c>
      <c r="H197" s="15">
        <v>5069</v>
      </c>
      <c r="I197" s="15">
        <v>5069</v>
      </c>
      <c r="J197" s="19">
        <f t="shared" ref="J197:J232" si="32">ROUND(H197*8%,2)</f>
        <v>405.52</v>
      </c>
      <c r="K197" s="19">
        <f t="shared" ref="K197:K232" si="33">ROUND(I197*2%,2)</f>
        <v>101.38</v>
      </c>
      <c r="L197" s="19">
        <f t="shared" ref="L197:L202" si="34">ROUND(H197*0.5%,2)</f>
        <v>25.35</v>
      </c>
      <c r="M197" s="20">
        <v>0.25</v>
      </c>
      <c r="N197" s="18">
        <v>1</v>
      </c>
      <c r="O197" s="38">
        <v>133.06</v>
      </c>
      <c r="P197" s="28">
        <v>45901</v>
      </c>
      <c r="Q197" s="28">
        <v>46174</v>
      </c>
      <c r="R197" s="15">
        <v>10</v>
      </c>
    </row>
    <row r="198" ht="26" customHeight="1" spans="1:18">
      <c r="A198" s="15">
        <v>133</v>
      </c>
      <c r="B198" s="34"/>
      <c r="C198" s="15" t="s">
        <v>487</v>
      </c>
      <c r="D198" s="15" t="s">
        <v>30</v>
      </c>
      <c r="E198" s="15" t="s">
        <v>488</v>
      </c>
      <c r="F198" s="15" t="s">
        <v>489</v>
      </c>
      <c r="G198" s="15" t="s">
        <v>27</v>
      </c>
      <c r="H198" s="15">
        <v>5069</v>
      </c>
      <c r="I198" s="15">
        <v>5069</v>
      </c>
      <c r="J198" s="19">
        <f t="shared" si="32"/>
        <v>405.52</v>
      </c>
      <c r="K198" s="19">
        <f t="shared" si="33"/>
        <v>101.38</v>
      </c>
      <c r="L198" s="19">
        <f t="shared" si="34"/>
        <v>25.35</v>
      </c>
      <c r="M198" s="20">
        <v>0.25</v>
      </c>
      <c r="N198" s="18">
        <v>1</v>
      </c>
      <c r="O198" s="38">
        <v>133.05</v>
      </c>
      <c r="P198" s="28">
        <v>45962</v>
      </c>
      <c r="Q198" s="28">
        <v>46174</v>
      </c>
      <c r="R198" s="15">
        <v>8</v>
      </c>
    </row>
    <row r="199" ht="26" customHeight="1" spans="1:18">
      <c r="A199" s="15">
        <v>134</v>
      </c>
      <c r="B199" s="34"/>
      <c r="C199" s="15" t="s">
        <v>490</v>
      </c>
      <c r="D199" s="15" t="s">
        <v>30</v>
      </c>
      <c r="E199" s="15" t="s">
        <v>491</v>
      </c>
      <c r="F199" s="15" t="s">
        <v>492</v>
      </c>
      <c r="G199" s="15" t="s">
        <v>27</v>
      </c>
      <c r="H199" s="15">
        <v>5069</v>
      </c>
      <c r="I199" s="15">
        <v>5069</v>
      </c>
      <c r="J199" s="19">
        <f t="shared" si="32"/>
        <v>405.52</v>
      </c>
      <c r="K199" s="19">
        <f t="shared" si="33"/>
        <v>101.38</v>
      </c>
      <c r="L199" s="19">
        <f t="shared" si="34"/>
        <v>25.35</v>
      </c>
      <c r="M199" s="20">
        <v>0.25</v>
      </c>
      <c r="N199" s="18">
        <v>1</v>
      </c>
      <c r="O199" s="38">
        <v>133.05</v>
      </c>
      <c r="P199" s="28">
        <v>45962</v>
      </c>
      <c r="Q199" s="28">
        <v>46174</v>
      </c>
      <c r="R199" s="15">
        <v>8</v>
      </c>
    </row>
    <row r="200" ht="26" customHeight="1" spans="1:18">
      <c r="A200" s="15">
        <v>135</v>
      </c>
      <c r="B200" s="36"/>
      <c r="C200" s="15" t="s">
        <v>493</v>
      </c>
      <c r="D200" s="15" t="s">
        <v>30</v>
      </c>
      <c r="E200" s="15" t="s">
        <v>494</v>
      </c>
      <c r="F200" s="15" t="s">
        <v>489</v>
      </c>
      <c r="G200" s="15" t="s">
        <v>27</v>
      </c>
      <c r="H200" s="15">
        <v>5069</v>
      </c>
      <c r="I200" s="15">
        <v>5069</v>
      </c>
      <c r="J200" s="19">
        <f t="shared" si="32"/>
        <v>405.52</v>
      </c>
      <c r="K200" s="19">
        <f t="shared" si="33"/>
        <v>101.38</v>
      </c>
      <c r="L200" s="19">
        <f t="shared" si="34"/>
        <v>25.35</v>
      </c>
      <c r="M200" s="20">
        <v>0.25</v>
      </c>
      <c r="N200" s="18">
        <v>1</v>
      </c>
      <c r="O200" s="38">
        <v>133.06</v>
      </c>
      <c r="P200" s="28">
        <v>45901</v>
      </c>
      <c r="Q200" s="28">
        <v>46174</v>
      </c>
      <c r="R200" s="15">
        <v>10</v>
      </c>
    </row>
    <row r="201" ht="26" customHeight="1" spans="1:18">
      <c r="A201" s="15">
        <v>136</v>
      </c>
      <c r="B201" s="15" t="s">
        <v>483</v>
      </c>
      <c r="C201" s="15" t="s">
        <v>495</v>
      </c>
      <c r="D201" s="15" t="s">
        <v>30</v>
      </c>
      <c r="E201" s="15" t="s">
        <v>496</v>
      </c>
      <c r="F201" s="15" t="s">
        <v>497</v>
      </c>
      <c r="G201" s="15" t="s">
        <v>27</v>
      </c>
      <c r="H201" s="15">
        <v>5069</v>
      </c>
      <c r="I201" s="15">
        <v>5069</v>
      </c>
      <c r="J201" s="19">
        <f t="shared" si="32"/>
        <v>405.52</v>
      </c>
      <c r="K201" s="19">
        <f t="shared" si="33"/>
        <v>101.38</v>
      </c>
      <c r="L201" s="19">
        <f t="shared" si="34"/>
        <v>25.35</v>
      </c>
      <c r="M201" s="20">
        <v>0.25</v>
      </c>
      <c r="N201" s="18">
        <v>1</v>
      </c>
      <c r="O201" s="38">
        <v>133.06</v>
      </c>
      <c r="P201" s="28">
        <v>45901</v>
      </c>
      <c r="Q201" s="28">
        <v>46174</v>
      </c>
      <c r="R201" s="15">
        <v>10</v>
      </c>
    </row>
    <row r="202" ht="26" customHeight="1" spans="1:18">
      <c r="A202" s="15">
        <v>137</v>
      </c>
      <c r="B202" s="15"/>
      <c r="C202" s="15" t="s">
        <v>498</v>
      </c>
      <c r="D202" s="15" t="s">
        <v>30</v>
      </c>
      <c r="E202" s="15" t="s">
        <v>499</v>
      </c>
      <c r="F202" s="15" t="s">
        <v>500</v>
      </c>
      <c r="G202" s="15" t="s">
        <v>27</v>
      </c>
      <c r="H202" s="15">
        <v>5069</v>
      </c>
      <c r="I202" s="15">
        <v>5069</v>
      </c>
      <c r="J202" s="19">
        <f t="shared" si="32"/>
        <v>405.52</v>
      </c>
      <c r="K202" s="19">
        <f t="shared" si="33"/>
        <v>101.38</v>
      </c>
      <c r="L202" s="19">
        <f t="shared" si="34"/>
        <v>25.35</v>
      </c>
      <c r="M202" s="20">
        <v>0.25</v>
      </c>
      <c r="N202" s="18">
        <v>1</v>
      </c>
      <c r="O202" s="38">
        <v>133.05</v>
      </c>
      <c r="P202" s="28">
        <v>46204</v>
      </c>
      <c r="Q202" s="28">
        <v>46204</v>
      </c>
      <c r="R202" s="15">
        <v>1</v>
      </c>
    </row>
    <row r="203" ht="23" customHeight="1" spans="1:18">
      <c r="A203" s="15">
        <v>138</v>
      </c>
      <c r="B203" s="15"/>
      <c r="C203" s="15" t="s">
        <v>501</v>
      </c>
      <c r="D203" s="15" t="s">
        <v>30</v>
      </c>
      <c r="E203" s="15" t="s">
        <v>502</v>
      </c>
      <c r="F203" s="15" t="s">
        <v>503</v>
      </c>
      <c r="G203" s="15" t="s">
        <v>27</v>
      </c>
      <c r="H203" s="15">
        <v>5069</v>
      </c>
      <c r="I203" s="15">
        <v>5069</v>
      </c>
      <c r="J203" s="19">
        <f t="shared" si="32"/>
        <v>405.52</v>
      </c>
      <c r="K203" s="19">
        <f t="shared" si="33"/>
        <v>101.38</v>
      </c>
      <c r="L203" s="19">
        <v>25.35</v>
      </c>
      <c r="M203" s="20">
        <v>0.25</v>
      </c>
      <c r="N203" s="18">
        <v>1</v>
      </c>
      <c r="O203" s="38">
        <v>133.05</v>
      </c>
      <c r="P203" s="28">
        <v>46204</v>
      </c>
      <c r="Q203" s="28">
        <v>46204</v>
      </c>
      <c r="R203" s="15">
        <v>1</v>
      </c>
    </row>
    <row r="204" ht="23" customHeight="1" spans="1:18">
      <c r="A204" s="15">
        <v>139</v>
      </c>
      <c r="B204" s="15"/>
      <c r="C204" s="15" t="s">
        <v>504</v>
      </c>
      <c r="D204" s="15" t="s">
        <v>30</v>
      </c>
      <c r="E204" s="15" t="s">
        <v>505</v>
      </c>
      <c r="F204" s="15" t="s">
        <v>506</v>
      </c>
      <c r="G204" s="15" t="s">
        <v>27</v>
      </c>
      <c r="H204" s="15">
        <v>5069</v>
      </c>
      <c r="I204" s="15">
        <v>5069</v>
      </c>
      <c r="J204" s="19">
        <f t="shared" si="32"/>
        <v>405.52</v>
      </c>
      <c r="K204" s="19">
        <f t="shared" si="33"/>
        <v>101.38</v>
      </c>
      <c r="L204" s="19">
        <f t="shared" ref="L204:L232" si="35">ROUND(H204*0.5%,2)</f>
        <v>25.35</v>
      </c>
      <c r="M204" s="20">
        <v>0.25</v>
      </c>
      <c r="N204" s="18">
        <v>1</v>
      </c>
      <c r="O204" s="38">
        <v>133.05</v>
      </c>
      <c r="P204" s="28">
        <v>46204</v>
      </c>
      <c r="Q204" s="28">
        <v>46204</v>
      </c>
      <c r="R204" s="15">
        <v>1</v>
      </c>
    </row>
    <row r="205" ht="23" customHeight="1" spans="1:18">
      <c r="A205" s="15">
        <v>140</v>
      </c>
      <c r="B205" s="15" t="s">
        <v>507</v>
      </c>
      <c r="C205" s="23" t="s">
        <v>508</v>
      </c>
      <c r="D205" s="15" t="s">
        <v>30</v>
      </c>
      <c r="E205" s="15" t="s">
        <v>509</v>
      </c>
      <c r="F205" s="15" t="s">
        <v>510</v>
      </c>
      <c r="G205" s="15" t="s">
        <v>27</v>
      </c>
      <c r="H205" s="18">
        <v>5069</v>
      </c>
      <c r="I205" s="18">
        <v>5069</v>
      </c>
      <c r="J205" s="19">
        <f t="shared" si="32"/>
        <v>405.52</v>
      </c>
      <c r="K205" s="19">
        <f t="shared" si="33"/>
        <v>101.38</v>
      </c>
      <c r="L205" s="19">
        <f t="shared" si="35"/>
        <v>25.35</v>
      </c>
      <c r="M205" s="20">
        <v>0.25</v>
      </c>
      <c r="N205" s="18">
        <v>1</v>
      </c>
      <c r="O205" s="38">
        <v>133.05</v>
      </c>
      <c r="P205" s="28">
        <v>45901</v>
      </c>
      <c r="Q205" s="28">
        <v>46204</v>
      </c>
      <c r="R205" s="15">
        <v>11</v>
      </c>
    </row>
    <row r="206" ht="23" customHeight="1" spans="1:18">
      <c r="A206" s="15">
        <v>141</v>
      </c>
      <c r="B206" s="15"/>
      <c r="C206" s="23" t="s">
        <v>511</v>
      </c>
      <c r="D206" s="15" t="s">
        <v>30</v>
      </c>
      <c r="E206" s="23" t="s">
        <v>512</v>
      </c>
      <c r="F206" s="24" t="s">
        <v>513</v>
      </c>
      <c r="G206" s="15" t="s">
        <v>27</v>
      </c>
      <c r="H206" s="18">
        <v>5069</v>
      </c>
      <c r="I206" s="18">
        <v>5069</v>
      </c>
      <c r="J206" s="19">
        <f t="shared" si="32"/>
        <v>405.52</v>
      </c>
      <c r="K206" s="19">
        <f t="shared" si="33"/>
        <v>101.38</v>
      </c>
      <c r="L206" s="19">
        <f t="shared" si="35"/>
        <v>25.35</v>
      </c>
      <c r="M206" s="20">
        <v>0.25</v>
      </c>
      <c r="N206" s="18">
        <v>1</v>
      </c>
      <c r="O206" s="38">
        <v>133.05</v>
      </c>
      <c r="P206" s="28">
        <v>45901</v>
      </c>
      <c r="Q206" s="28">
        <v>46204</v>
      </c>
      <c r="R206" s="15">
        <v>11</v>
      </c>
    </row>
    <row r="207" ht="23" customHeight="1" spans="1:18">
      <c r="A207" s="15">
        <v>142</v>
      </c>
      <c r="B207" s="15" t="s">
        <v>514</v>
      </c>
      <c r="C207" s="23" t="s">
        <v>515</v>
      </c>
      <c r="D207" s="15" t="s">
        <v>24</v>
      </c>
      <c r="E207" s="15" t="s">
        <v>516</v>
      </c>
      <c r="F207" s="15" t="s">
        <v>517</v>
      </c>
      <c r="G207" s="15" t="s">
        <v>27</v>
      </c>
      <c r="H207" s="15">
        <v>6331</v>
      </c>
      <c r="I207" s="15">
        <v>6331</v>
      </c>
      <c r="J207" s="19">
        <f t="shared" si="32"/>
        <v>506.48</v>
      </c>
      <c r="K207" s="19">
        <f t="shared" si="33"/>
        <v>126.62</v>
      </c>
      <c r="L207" s="19">
        <f t="shared" si="35"/>
        <v>31.66</v>
      </c>
      <c r="M207" s="20">
        <v>0.25</v>
      </c>
      <c r="N207" s="18">
        <v>1</v>
      </c>
      <c r="O207" s="38">
        <v>166.19</v>
      </c>
      <c r="P207" s="28">
        <v>46204</v>
      </c>
      <c r="Q207" s="28">
        <v>46204</v>
      </c>
      <c r="R207" s="15">
        <v>1</v>
      </c>
    </row>
    <row r="208" ht="23" customHeight="1" spans="1:18">
      <c r="A208" s="15">
        <v>143</v>
      </c>
      <c r="B208" s="15"/>
      <c r="C208" s="23" t="s">
        <v>518</v>
      </c>
      <c r="D208" s="15" t="s">
        <v>24</v>
      </c>
      <c r="E208" s="23" t="s">
        <v>519</v>
      </c>
      <c r="F208" s="15" t="s">
        <v>520</v>
      </c>
      <c r="G208" s="15" t="s">
        <v>27</v>
      </c>
      <c r="H208" s="15">
        <v>5069</v>
      </c>
      <c r="I208" s="15">
        <v>5069</v>
      </c>
      <c r="J208" s="19">
        <f t="shared" si="32"/>
        <v>405.52</v>
      </c>
      <c r="K208" s="19">
        <f t="shared" si="33"/>
        <v>101.38</v>
      </c>
      <c r="L208" s="19">
        <f t="shared" si="35"/>
        <v>25.35</v>
      </c>
      <c r="M208" s="20">
        <v>0.25</v>
      </c>
      <c r="N208" s="18">
        <v>1</v>
      </c>
      <c r="O208" s="38">
        <v>133.06</v>
      </c>
      <c r="P208" s="28">
        <v>46204</v>
      </c>
      <c r="Q208" s="28">
        <v>46204</v>
      </c>
      <c r="R208" s="15">
        <v>1</v>
      </c>
    </row>
    <row r="209" ht="23" customHeight="1" spans="1:18">
      <c r="A209" s="15">
        <v>144</v>
      </c>
      <c r="B209" s="33" t="s">
        <v>521</v>
      </c>
      <c r="C209" s="16" t="s">
        <v>522</v>
      </c>
      <c r="D209" s="15" t="s">
        <v>30</v>
      </c>
      <c r="E209" s="16" t="s">
        <v>523</v>
      </c>
      <c r="F209" s="16" t="s">
        <v>524</v>
      </c>
      <c r="G209" s="15" t="s">
        <v>27</v>
      </c>
      <c r="H209" s="15">
        <f>VLOOKUP(C209,[1]Sheet1!$C$6:$H$50,6,FALSE)</f>
        <v>6979</v>
      </c>
      <c r="I209" s="18">
        <v>6979</v>
      </c>
      <c r="J209" s="19">
        <f t="shared" si="32"/>
        <v>558.32</v>
      </c>
      <c r="K209" s="19">
        <f t="shared" si="33"/>
        <v>139.58</v>
      </c>
      <c r="L209" s="19">
        <f t="shared" si="35"/>
        <v>34.9</v>
      </c>
      <c r="M209" s="20">
        <v>0.25</v>
      </c>
      <c r="N209" s="18">
        <v>1</v>
      </c>
      <c r="O209" s="19">
        <v>183.2</v>
      </c>
      <c r="P209" s="28">
        <v>45901</v>
      </c>
      <c r="Q209" s="28">
        <v>46204</v>
      </c>
      <c r="R209" s="15">
        <f t="shared" ref="R209:R232" si="36">DATEDIF(P209,Q209,"M")+1</f>
        <v>11</v>
      </c>
    </row>
    <row r="210" ht="23" customHeight="1" spans="1:18">
      <c r="A210" s="15">
        <v>145</v>
      </c>
      <c r="B210" s="34"/>
      <c r="C210" s="16" t="s">
        <v>525</v>
      </c>
      <c r="D210" s="15" t="s">
        <v>30</v>
      </c>
      <c r="E210" s="16" t="s">
        <v>526</v>
      </c>
      <c r="F210" s="16" t="s">
        <v>527</v>
      </c>
      <c r="G210" s="15" t="s">
        <v>27</v>
      </c>
      <c r="H210" s="15">
        <f>VLOOKUP(C210,[1]Sheet1!$C$6:$H$50,6,FALSE)</f>
        <v>8448</v>
      </c>
      <c r="I210" s="18">
        <v>8448</v>
      </c>
      <c r="J210" s="19">
        <f t="shared" si="32"/>
        <v>675.84</v>
      </c>
      <c r="K210" s="19">
        <f t="shared" si="33"/>
        <v>168.96</v>
      </c>
      <c r="L210" s="19">
        <f t="shared" si="35"/>
        <v>42.24</v>
      </c>
      <c r="M210" s="20">
        <v>0.25</v>
      </c>
      <c r="N210" s="18">
        <v>1</v>
      </c>
      <c r="O210" s="19">
        <v>221.76</v>
      </c>
      <c r="P210" s="28">
        <v>45901</v>
      </c>
      <c r="Q210" s="28">
        <v>46204</v>
      </c>
      <c r="R210" s="15">
        <f t="shared" si="36"/>
        <v>11</v>
      </c>
    </row>
    <row r="211" ht="23" customHeight="1" spans="1:18">
      <c r="A211" s="15">
        <v>146</v>
      </c>
      <c r="B211" s="34"/>
      <c r="C211" s="16" t="s">
        <v>528</v>
      </c>
      <c r="D211" s="15" t="s">
        <v>30</v>
      </c>
      <c r="E211" s="16" t="s">
        <v>529</v>
      </c>
      <c r="F211" s="16" t="s">
        <v>530</v>
      </c>
      <c r="G211" s="15" t="s">
        <v>27</v>
      </c>
      <c r="H211" s="15">
        <f>VLOOKUP(C211,[1]Sheet1!$C$6:$H$50,6,FALSE)</f>
        <v>8448</v>
      </c>
      <c r="I211" s="18">
        <v>8448</v>
      </c>
      <c r="J211" s="19">
        <f t="shared" si="32"/>
        <v>675.84</v>
      </c>
      <c r="K211" s="19">
        <f t="shared" si="33"/>
        <v>168.96</v>
      </c>
      <c r="L211" s="19">
        <f t="shared" si="35"/>
        <v>42.24</v>
      </c>
      <c r="M211" s="20">
        <v>0.25</v>
      </c>
      <c r="N211" s="18">
        <v>1</v>
      </c>
      <c r="O211" s="19">
        <v>221.76</v>
      </c>
      <c r="P211" s="28">
        <v>45901</v>
      </c>
      <c r="Q211" s="28">
        <v>46204</v>
      </c>
      <c r="R211" s="15">
        <f t="shared" si="36"/>
        <v>11</v>
      </c>
    </row>
    <row r="212" ht="23" customHeight="1" spans="1:18">
      <c r="A212" s="15">
        <v>147</v>
      </c>
      <c r="B212" s="34"/>
      <c r="C212" s="16" t="s">
        <v>531</v>
      </c>
      <c r="D212" s="15" t="s">
        <v>30</v>
      </c>
      <c r="E212" s="16" t="s">
        <v>532</v>
      </c>
      <c r="F212" s="16" t="s">
        <v>533</v>
      </c>
      <c r="G212" s="15" t="s">
        <v>27</v>
      </c>
      <c r="H212" s="15">
        <f>VLOOKUP(C212,[1]Sheet1!$C$6:$H$50,6,FALSE)</f>
        <v>7780</v>
      </c>
      <c r="I212" s="18">
        <v>7780</v>
      </c>
      <c r="J212" s="19">
        <f t="shared" si="32"/>
        <v>622.4</v>
      </c>
      <c r="K212" s="19">
        <f t="shared" si="33"/>
        <v>155.6</v>
      </c>
      <c r="L212" s="19">
        <f t="shared" si="35"/>
        <v>38.9</v>
      </c>
      <c r="M212" s="20">
        <v>0.25</v>
      </c>
      <c r="N212" s="18">
        <v>1</v>
      </c>
      <c r="O212" s="19">
        <v>204.22</v>
      </c>
      <c r="P212" s="28">
        <v>45901</v>
      </c>
      <c r="Q212" s="28">
        <v>46204</v>
      </c>
      <c r="R212" s="15">
        <f t="shared" si="36"/>
        <v>11</v>
      </c>
    </row>
    <row r="213" ht="23" customHeight="1" spans="1:18">
      <c r="A213" s="15">
        <v>148</v>
      </c>
      <c r="B213" s="34"/>
      <c r="C213" s="16" t="s">
        <v>534</v>
      </c>
      <c r="D213" s="15" t="s">
        <v>30</v>
      </c>
      <c r="E213" s="16" t="s">
        <v>535</v>
      </c>
      <c r="F213" s="16" t="s">
        <v>536</v>
      </c>
      <c r="G213" s="15" t="s">
        <v>27</v>
      </c>
      <c r="H213" s="15">
        <f>VLOOKUP(C213,[1]Sheet1!$C$6:$H$50,6,FALSE)</f>
        <v>7396</v>
      </c>
      <c r="I213" s="18">
        <v>7396</v>
      </c>
      <c r="J213" s="19">
        <f t="shared" si="32"/>
        <v>591.68</v>
      </c>
      <c r="K213" s="19">
        <f t="shared" si="33"/>
        <v>147.92</v>
      </c>
      <c r="L213" s="19">
        <f t="shared" si="35"/>
        <v>36.98</v>
      </c>
      <c r="M213" s="20">
        <v>0.25</v>
      </c>
      <c r="N213" s="18">
        <v>1</v>
      </c>
      <c r="O213" s="19">
        <v>194.14</v>
      </c>
      <c r="P213" s="28">
        <v>45901</v>
      </c>
      <c r="Q213" s="28">
        <v>46204</v>
      </c>
      <c r="R213" s="15">
        <f t="shared" si="36"/>
        <v>11</v>
      </c>
    </row>
    <row r="214" ht="23" customHeight="1" spans="1:18">
      <c r="A214" s="15">
        <v>149</v>
      </c>
      <c r="B214" s="34"/>
      <c r="C214" s="15" t="s">
        <v>537</v>
      </c>
      <c r="D214" s="15" t="s">
        <v>24</v>
      </c>
      <c r="E214" s="16" t="s">
        <v>538</v>
      </c>
      <c r="F214" s="16" t="s">
        <v>539</v>
      </c>
      <c r="G214" s="15" t="s">
        <v>27</v>
      </c>
      <c r="H214" s="15">
        <f>VLOOKUP(C214,[1]Sheet1!$C$6:$H$50,6,FALSE)</f>
        <v>7956</v>
      </c>
      <c r="I214" s="18">
        <v>7956</v>
      </c>
      <c r="J214" s="19">
        <f t="shared" si="32"/>
        <v>636.48</v>
      </c>
      <c r="K214" s="19">
        <f t="shared" si="33"/>
        <v>159.12</v>
      </c>
      <c r="L214" s="19">
        <f t="shared" si="35"/>
        <v>39.78</v>
      </c>
      <c r="M214" s="20">
        <v>0.25</v>
      </c>
      <c r="N214" s="18">
        <v>1</v>
      </c>
      <c r="O214" s="19">
        <v>208.84</v>
      </c>
      <c r="P214" s="28">
        <v>45901</v>
      </c>
      <c r="Q214" s="28">
        <v>46204</v>
      </c>
      <c r="R214" s="15">
        <f t="shared" si="36"/>
        <v>11</v>
      </c>
    </row>
    <row r="215" ht="23" customHeight="1" spans="1:18">
      <c r="A215" s="15">
        <v>150</v>
      </c>
      <c r="B215" s="34"/>
      <c r="C215" s="15" t="s">
        <v>540</v>
      </c>
      <c r="D215" s="15" t="s">
        <v>24</v>
      </c>
      <c r="E215" s="15" t="s">
        <v>541</v>
      </c>
      <c r="F215" s="16" t="s">
        <v>542</v>
      </c>
      <c r="G215" s="15" t="s">
        <v>27</v>
      </c>
      <c r="H215" s="15">
        <f>VLOOKUP(C215,[1]Sheet1!$C$6:$H$50,6,FALSE)</f>
        <v>7853</v>
      </c>
      <c r="I215" s="18">
        <v>7853</v>
      </c>
      <c r="J215" s="19">
        <f t="shared" si="32"/>
        <v>628.24</v>
      </c>
      <c r="K215" s="19">
        <f t="shared" si="33"/>
        <v>157.06</v>
      </c>
      <c r="L215" s="19">
        <f t="shared" si="35"/>
        <v>39.27</v>
      </c>
      <c r="M215" s="20">
        <v>0.25</v>
      </c>
      <c r="N215" s="18">
        <v>1</v>
      </c>
      <c r="O215" s="19">
        <v>206.14</v>
      </c>
      <c r="P215" s="28">
        <v>45901</v>
      </c>
      <c r="Q215" s="28">
        <v>46204</v>
      </c>
      <c r="R215" s="15">
        <f t="shared" si="36"/>
        <v>11</v>
      </c>
    </row>
    <row r="216" ht="23" customHeight="1" spans="1:18">
      <c r="A216" s="15">
        <v>151</v>
      </c>
      <c r="B216" s="34"/>
      <c r="C216" s="15" t="s">
        <v>543</v>
      </c>
      <c r="D216" s="15" t="s">
        <v>24</v>
      </c>
      <c r="E216" s="15" t="s">
        <v>544</v>
      </c>
      <c r="F216" s="16" t="s">
        <v>545</v>
      </c>
      <c r="G216" s="15" t="s">
        <v>27</v>
      </c>
      <c r="H216" s="15">
        <f>VLOOKUP(C216,[1]Sheet1!$C$6:$H$50,6,FALSE)</f>
        <v>7954</v>
      </c>
      <c r="I216" s="18">
        <v>7954</v>
      </c>
      <c r="J216" s="19">
        <f t="shared" si="32"/>
        <v>636.32</v>
      </c>
      <c r="K216" s="19">
        <f t="shared" si="33"/>
        <v>159.08</v>
      </c>
      <c r="L216" s="19">
        <f t="shared" si="35"/>
        <v>39.77</v>
      </c>
      <c r="M216" s="20">
        <v>0.25</v>
      </c>
      <c r="N216" s="18">
        <v>1</v>
      </c>
      <c r="O216" s="19">
        <v>208.79</v>
      </c>
      <c r="P216" s="28">
        <v>45901</v>
      </c>
      <c r="Q216" s="28">
        <v>46204</v>
      </c>
      <c r="R216" s="15">
        <f t="shared" si="36"/>
        <v>11</v>
      </c>
    </row>
    <row r="217" ht="23" customHeight="1" spans="1:18">
      <c r="A217" s="15">
        <v>152</v>
      </c>
      <c r="B217" s="34"/>
      <c r="C217" s="15" t="s">
        <v>546</v>
      </c>
      <c r="D217" s="15" t="s">
        <v>30</v>
      </c>
      <c r="E217" s="15" t="s">
        <v>547</v>
      </c>
      <c r="F217" s="16" t="s">
        <v>548</v>
      </c>
      <c r="G217" s="15" t="s">
        <v>27</v>
      </c>
      <c r="H217" s="15">
        <f>VLOOKUP(C217,[1]Sheet1!$C$6:$H$50,6,FALSE)</f>
        <v>6555</v>
      </c>
      <c r="I217" s="18">
        <v>6555</v>
      </c>
      <c r="J217" s="19">
        <f t="shared" si="32"/>
        <v>524.4</v>
      </c>
      <c r="K217" s="19">
        <f t="shared" si="33"/>
        <v>131.1</v>
      </c>
      <c r="L217" s="19">
        <f t="shared" si="35"/>
        <v>32.78</v>
      </c>
      <c r="M217" s="20">
        <v>0.25</v>
      </c>
      <c r="N217" s="18">
        <v>1</v>
      </c>
      <c r="O217" s="19">
        <v>172.07</v>
      </c>
      <c r="P217" s="28">
        <v>45901</v>
      </c>
      <c r="Q217" s="28">
        <v>46204</v>
      </c>
      <c r="R217" s="15">
        <f t="shared" si="36"/>
        <v>11</v>
      </c>
    </row>
    <row r="218" ht="23" customHeight="1" spans="1:18">
      <c r="A218" s="15">
        <v>153</v>
      </c>
      <c r="B218" s="34"/>
      <c r="C218" s="15" t="s">
        <v>549</v>
      </c>
      <c r="D218" s="15" t="s">
        <v>30</v>
      </c>
      <c r="E218" s="16" t="s">
        <v>550</v>
      </c>
      <c r="F218" s="16" t="s">
        <v>551</v>
      </c>
      <c r="G218" s="15" t="s">
        <v>27</v>
      </c>
      <c r="H218" s="15">
        <f>VLOOKUP(C218,[1]Sheet1!$C$6:$H$50,6,FALSE)</f>
        <v>6898</v>
      </c>
      <c r="I218" s="18">
        <v>6898</v>
      </c>
      <c r="J218" s="19">
        <f t="shared" si="32"/>
        <v>551.84</v>
      </c>
      <c r="K218" s="19">
        <f t="shared" si="33"/>
        <v>137.96</v>
      </c>
      <c r="L218" s="19">
        <f t="shared" si="35"/>
        <v>34.49</v>
      </c>
      <c r="M218" s="20">
        <v>0.25</v>
      </c>
      <c r="N218" s="18">
        <v>1</v>
      </c>
      <c r="O218" s="19">
        <v>181.07</v>
      </c>
      <c r="P218" s="28">
        <v>45901</v>
      </c>
      <c r="Q218" s="28">
        <v>46204</v>
      </c>
      <c r="R218" s="15">
        <f t="shared" si="36"/>
        <v>11</v>
      </c>
    </row>
    <row r="219" ht="23" customHeight="1" spans="1:18">
      <c r="A219" s="15">
        <v>154</v>
      </c>
      <c r="B219" s="34"/>
      <c r="C219" s="16" t="s">
        <v>552</v>
      </c>
      <c r="D219" s="15" t="s">
        <v>30</v>
      </c>
      <c r="E219" s="16" t="s">
        <v>553</v>
      </c>
      <c r="F219" s="16" t="s">
        <v>554</v>
      </c>
      <c r="G219" s="15" t="s">
        <v>27</v>
      </c>
      <c r="H219" s="15">
        <f>VLOOKUP(C219,[1]Sheet1!$C$6:$H$50,6,FALSE)</f>
        <v>6982</v>
      </c>
      <c r="I219" s="18">
        <v>6982</v>
      </c>
      <c r="J219" s="19">
        <f t="shared" si="32"/>
        <v>558.56</v>
      </c>
      <c r="K219" s="19">
        <f t="shared" si="33"/>
        <v>139.64</v>
      </c>
      <c r="L219" s="19">
        <f t="shared" si="35"/>
        <v>34.91</v>
      </c>
      <c r="M219" s="20">
        <v>0.25</v>
      </c>
      <c r="N219" s="18">
        <v>1</v>
      </c>
      <c r="O219" s="19">
        <v>183.27</v>
      </c>
      <c r="P219" s="28">
        <v>45901</v>
      </c>
      <c r="Q219" s="28">
        <v>46204</v>
      </c>
      <c r="R219" s="15">
        <f t="shared" si="36"/>
        <v>11</v>
      </c>
    </row>
    <row r="220" ht="23" customHeight="1" spans="1:18">
      <c r="A220" s="15">
        <v>155</v>
      </c>
      <c r="B220" s="34"/>
      <c r="C220" s="16" t="s">
        <v>555</v>
      </c>
      <c r="D220" s="15" t="s">
        <v>30</v>
      </c>
      <c r="E220" s="16" t="s">
        <v>556</v>
      </c>
      <c r="F220" s="16" t="s">
        <v>557</v>
      </c>
      <c r="G220" s="15" t="s">
        <v>27</v>
      </c>
      <c r="H220" s="15">
        <f>VLOOKUP(C220,[1]Sheet1!$C$6:$H$50,6,FALSE)</f>
        <v>5674</v>
      </c>
      <c r="I220" s="15">
        <v>5674</v>
      </c>
      <c r="J220" s="19">
        <f t="shared" si="32"/>
        <v>453.92</v>
      </c>
      <c r="K220" s="19">
        <f t="shared" si="33"/>
        <v>113.48</v>
      </c>
      <c r="L220" s="19">
        <f t="shared" si="35"/>
        <v>28.37</v>
      </c>
      <c r="M220" s="20">
        <v>0.25</v>
      </c>
      <c r="N220" s="18">
        <v>1</v>
      </c>
      <c r="O220" s="19">
        <v>148.94</v>
      </c>
      <c r="P220" s="28">
        <v>45901</v>
      </c>
      <c r="Q220" s="28">
        <v>46204</v>
      </c>
      <c r="R220" s="15">
        <f t="shared" si="36"/>
        <v>11</v>
      </c>
    </row>
    <row r="221" ht="23" customHeight="1" spans="1:18">
      <c r="A221" s="15">
        <v>156</v>
      </c>
      <c r="B221" s="34"/>
      <c r="C221" s="16" t="s">
        <v>558</v>
      </c>
      <c r="D221" s="15" t="s">
        <v>30</v>
      </c>
      <c r="E221" s="16" t="s">
        <v>559</v>
      </c>
      <c r="F221" s="16" t="s">
        <v>560</v>
      </c>
      <c r="G221" s="15" t="s">
        <v>27</v>
      </c>
      <c r="H221" s="15">
        <f>VLOOKUP(C221,[1]Sheet1!$C$6:$H$50,6,FALSE)</f>
        <v>7625</v>
      </c>
      <c r="I221" s="15">
        <v>7625</v>
      </c>
      <c r="J221" s="19">
        <f t="shared" si="32"/>
        <v>610</v>
      </c>
      <c r="K221" s="19">
        <f t="shared" si="33"/>
        <v>152.5</v>
      </c>
      <c r="L221" s="19">
        <f t="shared" si="35"/>
        <v>38.13</v>
      </c>
      <c r="M221" s="20">
        <v>0.25</v>
      </c>
      <c r="N221" s="18">
        <v>1</v>
      </c>
      <c r="O221" s="19">
        <v>200.15</v>
      </c>
      <c r="P221" s="28">
        <v>45901</v>
      </c>
      <c r="Q221" s="28">
        <v>46204</v>
      </c>
      <c r="R221" s="15">
        <f t="shared" si="36"/>
        <v>11</v>
      </c>
    </row>
    <row r="222" ht="23" customHeight="1" spans="1:18">
      <c r="A222" s="15">
        <v>157</v>
      </c>
      <c r="B222" s="34"/>
      <c r="C222" s="15" t="s">
        <v>561</v>
      </c>
      <c r="D222" s="15" t="s">
        <v>24</v>
      </c>
      <c r="E222" s="15" t="s">
        <v>562</v>
      </c>
      <c r="F222" s="15" t="s">
        <v>563</v>
      </c>
      <c r="G222" s="15" t="s">
        <v>27</v>
      </c>
      <c r="H222" s="15">
        <f>VLOOKUP(C222,[1]Sheet1!$C$6:$H$50,6,FALSE)</f>
        <v>6302</v>
      </c>
      <c r="I222" s="15">
        <v>6302</v>
      </c>
      <c r="J222" s="19">
        <f t="shared" si="32"/>
        <v>504.16</v>
      </c>
      <c r="K222" s="19">
        <f t="shared" si="33"/>
        <v>126.04</v>
      </c>
      <c r="L222" s="19">
        <f t="shared" si="35"/>
        <v>31.51</v>
      </c>
      <c r="M222" s="20">
        <v>0.25</v>
      </c>
      <c r="N222" s="18">
        <v>1</v>
      </c>
      <c r="O222" s="19">
        <v>165.42</v>
      </c>
      <c r="P222" s="28">
        <v>45901</v>
      </c>
      <c r="Q222" s="28">
        <v>46204</v>
      </c>
      <c r="R222" s="15">
        <f t="shared" si="36"/>
        <v>11</v>
      </c>
    </row>
    <row r="223" ht="23" customHeight="1" spans="1:18">
      <c r="A223" s="15">
        <v>158</v>
      </c>
      <c r="B223" s="34"/>
      <c r="C223" s="15" t="s">
        <v>564</v>
      </c>
      <c r="D223" s="15" t="s">
        <v>24</v>
      </c>
      <c r="E223" s="15" t="s">
        <v>565</v>
      </c>
      <c r="F223" s="15" t="s">
        <v>566</v>
      </c>
      <c r="G223" s="15" t="s">
        <v>27</v>
      </c>
      <c r="H223" s="15">
        <f>VLOOKUP(C223,[1]Sheet1!$C$6:$H$50,6,FALSE)</f>
        <v>6430</v>
      </c>
      <c r="I223" s="15">
        <v>6430</v>
      </c>
      <c r="J223" s="19">
        <f t="shared" si="32"/>
        <v>514.4</v>
      </c>
      <c r="K223" s="19">
        <f t="shared" si="33"/>
        <v>128.6</v>
      </c>
      <c r="L223" s="19">
        <f t="shared" si="35"/>
        <v>32.15</v>
      </c>
      <c r="M223" s="20">
        <v>0.25</v>
      </c>
      <c r="N223" s="18">
        <v>1</v>
      </c>
      <c r="O223" s="19">
        <v>168.78</v>
      </c>
      <c r="P223" s="28">
        <v>45901</v>
      </c>
      <c r="Q223" s="28">
        <v>46204</v>
      </c>
      <c r="R223" s="15">
        <f t="shared" si="36"/>
        <v>11</v>
      </c>
    </row>
    <row r="224" ht="23" customHeight="1" spans="1:18">
      <c r="A224" s="15">
        <v>159</v>
      </c>
      <c r="B224" s="34"/>
      <c r="C224" s="15" t="s">
        <v>567</v>
      </c>
      <c r="D224" s="15" t="s">
        <v>24</v>
      </c>
      <c r="E224" s="15" t="s">
        <v>568</v>
      </c>
      <c r="F224" s="15" t="s">
        <v>569</v>
      </c>
      <c r="G224" s="15" t="s">
        <v>27</v>
      </c>
      <c r="H224" s="15">
        <f>VLOOKUP(C224,[1]Sheet1!$C$6:$H$50,6,FALSE)</f>
        <v>6162</v>
      </c>
      <c r="I224" s="15">
        <v>6162</v>
      </c>
      <c r="J224" s="19">
        <f t="shared" si="32"/>
        <v>492.96</v>
      </c>
      <c r="K224" s="19">
        <f t="shared" si="33"/>
        <v>123.24</v>
      </c>
      <c r="L224" s="19">
        <f t="shared" si="35"/>
        <v>30.81</v>
      </c>
      <c r="M224" s="20">
        <v>0.25</v>
      </c>
      <c r="N224" s="18">
        <v>1</v>
      </c>
      <c r="O224" s="19">
        <v>161.75</v>
      </c>
      <c r="P224" s="28">
        <v>45901</v>
      </c>
      <c r="Q224" s="28">
        <v>46204</v>
      </c>
      <c r="R224" s="15">
        <f t="shared" si="36"/>
        <v>11</v>
      </c>
    </row>
    <row r="225" ht="23" customHeight="1" spans="1:18">
      <c r="A225" s="15">
        <v>160</v>
      </c>
      <c r="B225" s="36"/>
      <c r="C225" s="15" t="s">
        <v>570</v>
      </c>
      <c r="D225" s="15" t="s">
        <v>24</v>
      </c>
      <c r="E225" s="15" t="s">
        <v>571</v>
      </c>
      <c r="F225" s="15" t="s">
        <v>572</v>
      </c>
      <c r="G225" s="15" t="s">
        <v>27</v>
      </c>
      <c r="H225" s="15">
        <f>VLOOKUP(C225,[1]Sheet1!$C$6:$H$50,6,FALSE)</f>
        <v>5977</v>
      </c>
      <c r="I225" s="15">
        <v>5977</v>
      </c>
      <c r="J225" s="19">
        <f t="shared" si="32"/>
        <v>478.16</v>
      </c>
      <c r="K225" s="19">
        <f t="shared" si="33"/>
        <v>119.54</v>
      </c>
      <c r="L225" s="19">
        <f t="shared" si="35"/>
        <v>29.89</v>
      </c>
      <c r="M225" s="20">
        <v>0.25</v>
      </c>
      <c r="N225" s="18">
        <v>1</v>
      </c>
      <c r="O225" s="19">
        <v>156.89</v>
      </c>
      <c r="P225" s="28">
        <v>45901</v>
      </c>
      <c r="Q225" s="28">
        <v>46204</v>
      </c>
      <c r="R225" s="15">
        <f t="shared" si="36"/>
        <v>11</v>
      </c>
    </row>
    <row r="226" ht="23" customHeight="1" spans="1:18">
      <c r="A226" s="15">
        <v>161</v>
      </c>
      <c r="B226" s="33" t="s">
        <v>521</v>
      </c>
      <c r="C226" s="15" t="s">
        <v>573</v>
      </c>
      <c r="D226" s="15" t="s">
        <v>24</v>
      </c>
      <c r="E226" s="15" t="s">
        <v>574</v>
      </c>
      <c r="F226" s="15" t="s">
        <v>575</v>
      </c>
      <c r="G226" s="15" t="s">
        <v>27</v>
      </c>
      <c r="H226" s="15">
        <f>VLOOKUP(C226,[1]Sheet1!$C$6:$H$50,6,FALSE)</f>
        <v>5287</v>
      </c>
      <c r="I226" s="15">
        <v>5287</v>
      </c>
      <c r="J226" s="19">
        <f t="shared" si="32"/>
        <v>422.96</v>
      </c>
      <c r="K226" s="19">
        <f t="shared" si="33"/>
        <v>105.74</v>
      </c>
      <c r="L226" s="19">
        <f t="shared" si="35"/>
        <v>26.44</v>
      </c>
      <c r="M226" s="20">
        <v>0.25</v>
      </c>
      <c r="N226" s="18">
        <v>1</v>
      </c>
      <c r="O226" s="19">
        <v>138.78</v>
      </c>
      <c r="P226" s="28">
        <v>45962</v>
      </c>
      <c r="Q226" s="28">
        <v>46204</v>
      </c>
      <c r="R226" s="15">
        <f t="shared" si="36"/>
        <v>9</v>
      </c>
    </row>
    <row r="227" ht="23" customHeight="1" spans="1:18">
      <c r="A227" s="15">
        <v>162</v>
      </c>
      <c r="B227" s="34"/>
      <c r="C227" s="15" t="s">
        <v>576</v>
      </c>
      <c r="D227" s="15" t="s">
        <v>24</v>
      </c>
      <c r="E227" s="15" t="s">
        <v>25</v>
      </c>
      <c r="F227" s="15" t="s">
        <v>577</v>
      </c>
      <c r="G227" s="15" t="s">
        <v>27</v>
      </c>
      <c r="H227" s="15">
        <f>VLOOKUP(C227,[1]Sheet1!$C$6:$H$50,6,FALSE)</f>
        <v>8448</v>
      </c>
      <c r="I227" s="15">
        <v>8448</v>
      </c>
      <c r="J227" s="19">
        <f t="shared" si="32"/>
        <v>675.84</v>
      </c>
      <c r="K227" s="19">
        <f t="shared" si="33"/>
        <v>168.96</v>
      </c>
      <c r="L227" s="19">
        <f t="shared" si="35"/>
        <v>42.24</v>
      </c>
      <c r="M227" s="20">
        <v>0.25</v>
      </c>
      <c r="N227" s="18">
        <v>1</v>
      </c>
      <c r="O227" s="19">
        <v>221.76</v>
      </c>
      <c r="P227" s="28">
        <v>45962</v>
      </c>
      <c r="Q227" s="28">
        <v>46204</v>
      </c>
      <c r="R227" s="15">
        <f t="shared" si="36"/>
        <v>9</v>
      </c>
    </row>
    <row r="228" ht="23" customHeight="1" spans="1:18">
      <c r="A228" s="15">
        <v>163</v>
      </c>
      <c r="B228" s="34"/>
      <c r="C228" s="15" t="s">
        <v>578</v>
      </c>
      <c r="D228" s="15" t="s">
        <v>30</v>
      </c>
      <c r="E228" s="15" t="s">
        <v>579</v>
      </c>
      <c r="F228" s="15" t="s">
        <v>580</v>
      </c>
      <c r="G228" s="15" t="s">
        <v>27</v>
      </c>
      <c r="H228" s="15">
        <f>VLOOKUP(C228,[1]Sheet1!$C$6:$H$50,6,FALSE)</f>
        <v>5069</v>
      </c>
      <c r="I228" s="15">
        <v>5069</v>
      </c>
      <c r="J228" s="19">
        <f t="shared" si="32"/>
        <v>405.52</v>
      </c>
      <c r="K228" s="19">
        <f t="shared" si="33"/>
        <v>101.38</v>
      </c>
      <c r="L228" s="19">
        <f t="shared" si="35"/>
        <v>25.35</v>
      </c>
      <c r="M228" s="20">
        <v>0.25</v>
      </c>
      <c r="N228" s="18">
        <v>1</v>
      </c>
      <c r="O228" s="19">
        <v>133.05</v>
      </c>
      <c r="P228" s="28">
        <v>45962</v>
      </c>
      <c r="Q228" s="28">
        <v>46204</v>
      </c>
      <c r="R228" s="15">
        <f t="shared" si="36"/>
        <v>9</v>
      </c>
    </row>
    <row r="229" ht="23" customHeight="1" spans="1:18">
      <c r="A229" s="15">
        <v>164</v>
      </c>
      <c r="B229" s="34"/>
      <c r="C229" s="15" t="s">
        <v>581</v>
      </c>
      <c r="D229" s="15" t="s">
        <v>24</v>
      </c>
      <c r="E229" s="15" t="s">
        <v>582</v>
      </c>
      <c r="F229" s="15" t="s">
        <v>583</v>
      </c>
      <c r="G229" s="15" t="s">
        <v>27</v>
      </c>
      <c r="H229" s="15">
        <f>VLOOKUP(C229,[1]Sheet1!$C$6:$H$50,6,FALSE)</f>
        <v>5069</v>
      </c>
      <c r="I229" s="15">
        <v>5069</v>
      </c>
      <c r="J229" s="19">
        <f t="shared" si="32"/>
        <v>405.52</v>
      </c>
      <c r="K229" s="19">
        <f t="shared" si="33"/>
        <v>101.38</v>
      </c>
      <c r="L229" s="19">
        <f t="shared" si="35"/>
        <v>25.35</v>
      </c>
      <c r="M229" s="20">
        <v>0.25</v>
      </c>
      <c r="N229" s="18">
        <v>1</v>
      </c>
      <c r="O229" s="19">
        <v>133.05</v>
      </c>
      <c r="P229" s="28">
        <v>45992</v>
      </c>
      <c r="Q229" s="28">
        <v>46204</v>
      </c>
      <c r="R229" s="15">
        <f t="shared" si="36"/>
        <v>8</v>
      </c>
    </row>
    <row r="230" ht="23" customHeight="1" spans="1:18">
      <c r="A230" s="15">
        <v>165</v>
      </c>
      <c r="B230" s="34"/>
      <c r="C230" s="15" t="s">
        <v>584</v>
      </c>
      <c r="D230" s="15" t="s">
        <v>30</v>
      </c>
      <c r="E230" s="15" t="s">
        <v>585</v>
      </c>
      <c r="F230" s="15" t="s">
        <v>586</v>
      </c>
      <c r="G230" s="15" t="s">
        <v>27</v>
      </c>
      <c r="H230" s="15">
        <f>VLOOKUP(C230,[1]Sheet1!$C$6:$H$50,6,FALSE)</f>
        <v>5069</v>
      </c>
      <c r="I230" s="15">
        <v>5069</v>
      </c>
      <c r="J230" s="19">
        <f t="shared" si="32"/>
        <v>405.52</v>
      </c>
      <c r="K230" s="19">
        <f t="shared" si="33"/>
        <v>101.38</v>
      </c>
      <c r="L230" s="19">
        <f t="shared" si="35"/>
        <v>25.35</v>
      </c>
      <c r="M230" s="20">
        <v>0.25</v>
      </c>
      <c r="N230" s="18">
        <v>1</v>
      </c>
      <c r="O230" s="19">
        <v>133.05</v>
      </c>
      <c r="P230" s="28">
        <v>45992</v>
      </c>
      <c r="Q230" s="28">
        <v>46204</v>
      </c>
      <c r="R230" s="15">
        <f t="shared" si="36"/>
        <v>8</v>
      </c>
    </row>
    <row r="231" ht="23" customHeight="1" spans="1:18">
      <c r="A231" s="15">
        <v>166</v>
      </c>
      <c r="B231" s="34"/>
      <c r="C231" s="15" t="s">
        <v>587</v>
      </c>
      <c r="D231" s="15" t="s">
        <v>30</v>
      </c>
      <c r="E231" s="15" t="s">
        <v>588</v>
      </c>
      <c r="F231" s="15" t="s">
        <v>589</v>
      </c>
      <c r="G231" s="15" t="s">
        <v>27</v>
      </c>
      <c r="H231" s="15">
        <v>5069</v>
      </c>
      <c r="I231" s="15">
        <v>5069</v>
      </c>
      <c r="J231" s="19">
        <f t="shared" si="32"/>
        <v>405.52</v>
      </c>
      <c r="K231" s="19">
        <f t="shared" si="33"/>
        <v>101.38</v>
      </c>
      <c r="L231" s="19">
        <f t="shared" si="35"/>
        <v>25.35</v>
      </c>
      <c r="M231" s="20">
        <v>0.25</v>
      </c>
      <c r="N231" s="18">
        <v>1</v>
      </c>
      <c r="O231" s="19">
        <v>133.05</v>
      </c>
      <c r="P231" s="28">
        <v>46204</v>
      </c>
      <c r="Q231" s="28">
        <v>46204</v>
      </c>
      <c r="R231" s="15">
        <f t="shared" si="36"/>
        <v>1</v>
      </c>
    </row>
    <row r="232" ht="23" customHeight="1" spans="1:18">
      <c r="A232" s="15">
        <v>167</v>
      </c>
      <c r="B232" s="36"/>
      <c r="C232" s="15" t="s">
        <v>590</v>
      </c>
      <c r="D232" s="15" t="s">
        <v>24</v>
      </c>
      <c r="E232" s="15" t="s">
        <v>591</v>
      </c>
      <c r="F232" s="15" t="s">
        <v>592</v>
      </c>
      <c r="G232" s="15" t="s">
        <v>27</v>
      </c>
      <c r="H232" s="15">
        <v>5069</v>
      </c>
      <c r="I232" s="15">
        <v>5069</v>
      </c>
      <c r="J232" s="19">
        <f t="shared" si="32"/>
        <v>405.52</v>
      </c>
      <c r="K232" s="19">
        <f t="shared" si="33"/>
        <v>101.38</v>
      </c>
      <c r="L232" s="19">
        <f t="shared" si="35"/>
        <v>25.35</v>
      </c>
      <c r="M232" s="20">
        <v>0.25</v>
      </c>
      <c r="N232" s="18">
        <v>1</v>
      </c>
      <c r="O232" s="19">
        <v>133.05</v>
      </c>
      <c r="P232" s="28">
        <v>46204</v>
      </c>
      <c r="Q232" s="28">
        <v>46204</v>
      </c>
      <c r="R232" s="15">
        <f t="shared" si="36"/>
        <v>1</v>
      </c>
    </row>
  </sheetData>
  <autoFilter xmlns:etc="http://www.wps.cn/officeDocument/2017/etCustomData" ref="A5:R232" etc:filterBottomFollowUsedRange="0">
    <extLst/>
  </autoFilter>
  <mergeCells count="375">
    <mergeCell ref="A1:R1"/>
    <mergeCell ref="H2:I2"/>
    <mergeCell ref="J2:L2"/>
    <mergeCell ref="P5:Q5"/>
    <mergeCell ref="A2:A4"/>
    <mergeCell ref="A7:A8"/>
    <mergeCell ref="A9:A11"/>
    <mergeCell ref="A12:A13"/>
    <mergeCell ref="A15:A16"/>
    <mergeCell ref="A21:A22"/>
    <mergeCell ref="A23:A24"/>
    <mergeCell ref="A27:A29"/>
    <mergeCell ref="A30:A31"/>
    <mergeCell ref="A32:A33"/>
    <mergeCell ref="A34:A35"/>
    <mergeCell ref="A37:A38"/>
    <mergeCell ref="A39:A40"/>
    <mergeCell ref="A45:A46"/>
    <mergeCell ref="A47:A48"/>
    <mergeCell ref="A49:A50"/>
    <mergeCell ref="A51:A52"/>
    <mergeCell ref="A58:A59"/>
    <mergeCell ref="A60:A61"/>
    <mergeCell ref="A62:A63"/>
    <mergeCell ref="A64:A65"/>
    <mergeCell ref="A69:A70"/>
    <mergeCell ref="A74:A75"/>
    <mergeCell ref="A76:A77"/>
    <mergeCell ref="A78:A79"/>
    <mergeCell ref="A81:A82"/>
    <mergeCell ref="A83:A84"/>
    <mergeCell ref="A94:A95"/>
    <mergeCell ref="A122:A123"/>
    <mergeCell ref="A128:A129"/>
    <mergeCell ref="A130:A131"/>
    <mergeCell ref="A135:A137"/>
    <mergeCell ref="A138:A140"/>
    <mergeCell ref="A141:A142"/>
    <mergeCell ref="A143:A145"/>
    <mergeCell ref="A146:A147"/>
    <mergeCell ref="A148:A150"/>
    <mergeCell ref="A152:A153"/>
    <mergeCell ref="A154:A155"/>
    <mergeCell ref="A156:A157"/>
    <mergeCell ref="A158:A159"/>
    <mergeCell ref="A160:A161"/>
    <mergeCell ref="A163:A165"/>
    <mergeCell ref="A166:A167"/>
    <mergeCell ref="A168:A169"/>
    <mergeCell ref="A170:A171"/>
    <mergeCell ref="A172:A174"/>
    <mergeCell ref="A175:A176"/>
    <mergeCell ref="A182:A183"/>
    <mergeCell ref="A184:A186"/>
    <mergeCell ref="A187:A189"/>
    <mergeCell ref="B2:B4"/>
    <mergeCell ref="B7:B8"/>
    <mergeCell ref="B9:B11"/>
    <mergeCell ref="B12:B13"/>
    <mergeCell ref="B15:B16"/>
    <mergeCell ref="B17:B20"/>
    <mergeCell ref="B23:B29"/>
    <mergeCell ref="B30:B36"/>
    <mergeCell ref="B37:B40"/>
    <mergeCell ref="B42:B43"/>
    <mergeCell ref="B45:B52"/>
    <mergeCell ref="B53:B54"/>
    <mergeCell ref="B55:B57"/>
    <mergeCell ref="B58:B63"/>
    <mergeCell ref="B64:B68"/>
    <mergeCell ref="B69:B73"/>
    <mergeCell ref="B74:B75"/>
    <mergeCell ref="B76:B80"/>
    <mergeCell ref="B81:B84"/>
    <mergeCell ref="B85:B88"/>
    <mergeCell ref="B89:B91"/>
    <mergeCell ref="B92:B97"/>
    <mergeCell ref="B99:B100"/>
    <mergeCell ref="B101:B102"/>
    <mergeCell ref="B103:B105"/>
    <mergeCell ref="B106:B107"/>
    <mergeCell ref="B109:B111"/>
    <mergeCell ref="B112:B113"/>
    <mergeCell ref="B114:B115"/>
    <mergeCell ref="B116:B117"/>
    <mergeCell ref="B118:B120"/>
    <mergeCell ref="B122:B123"/>
    <mergeCell ref="B124:B127"/>
    <mergeCell ref="B128:B129"/>
    <mergeCell ref="B130:B131"/>
    <mergeCell ref="B133:B134"/>
    <mergeCell ref="B135:B153"/>
    <mergeCell ref="B154:B162"/>
    <mergeCell ref="B164:B165"/>
    <mergeCell ref="B166:B171"/>
    <mergeCell ref="B173:B174"/>
    <mergeCell ref="B175:B176"/>
    <mergeCell ref="B180:B181"/>
    <mergeCell ref="B182:B183"/>
    <mergeCell ref="B184:B186"/>
    <mergeCell ref="B187:B189"/>
    <mergeCell ref="B191:B194"/>
    <mergeCell ref="B197:B200"/>
    <mergeCell ref="B201:B204"/>
    <mergeCell ref="B205:B206"/>
    <mergeCell ref="B207:B208"/>
    <mergeCell ref="B209:B225"/>
    <mergeCell ref="B226:B232"/>
    <mergeCell ref="C2:C4"/>
    <mergeCell ref="C7:C8"/>
    <mergeCell ref="C9:C11"/>
    <mergeCell ref="C12:C13"/>
    <mergeCell ref="C15:C16"/>
    <mergeCell ref="C21:C22"/>
    <mergeCell ref="C23:C24"/>
    <mergeCell ref="C27:C29"/>
    <mergeCell ref="C30:C31"/>
    <mergeCell ref="C32:C33"/>
    <mergeCell ref="C34:C35"/>
    <mergeCell ref="C37:C38"/>
    <mergeCell ref="C39:C40"/>
    <mergeCell ref="C45:C46"/>
    <mergeCell ref="C47:C48"/>
    <mergeCell ref="C49:C50"/>
    <mergeCell ref="C51:C52"/>
    <mergeCell ref="C58:C59"/>
    <mergeCell ref="C60:C61"/>
    <mergeCell ref="C62:C63"/>
    <mergeCell ref="C64:C65"/>
    <mergeCell ref="C69:C70"/>
    <mergeCell ref="C74:C75"/>
    <mergeCell ref="C76:C77"/>
    <mergeCell ref="C78:C79"/>
    <mergeCell ref="C81:C82"/>
    <mergeCell ref="C83:C84"/>
    <mergeCell ref="C94:C95"/>
    <mergeCell ref="C122:C123"/>
    <mergeCell ref="C128:C129"/>
    <mergeCell ref="C130:C131"/>
    <mergeCell ref="C135:C137"/>
    <mergeCell ref="C138:C140"/>
    <mergeCell ref="C141:C142"/>
    <mergeCell ref="C143:C145"/>
    <mergeCell ref="C146:C147"/>
    <mergeCell ref="C148:C150"/>
    <mergeCell ref="C152:C153"/>
    <mergeCell ref="C154:C155"/>
    <mergeCell ref="C156:C157"/>
    <mergeCell ref="C158:C159"/>
    <mergeCell ref="C160:C161"/>
    <mergeCell ref="C163:C165"/>
    <mergeCell ref="C166:C167"/>
    <mergeCell ref="C168:C169"/>
    <mergeCell ref="C170:C171"/>
    <mergeCell ref="C172:C174"/>
    <mergeCell ref="C175:C176"/>
    <mergeCell ref="C182:C183"/>
    <mergeCell ref="C184:C186"/>
    <mergeCell ref="C187:C189"/>
    <mergeCell ref="D2:D4"/>
    <mergeCell ref="D7:D8"/>
    <mergeCell ref="D9:D11"/>
    <mergeCell ref="D12:D13"/>
    <mergeCell ref="D15:D16"/>
    <mergeCell ref="D21:D22"/>
    <mergeCell ref="D23:D24"/>
    <mergeCell ref="D27:D29"/>
    <mergeCell ref="D30:D31"/>
    <mergeCell ref="D32:D33"/>
    <mergeCell ref="D34:D35"/>
    <mergeCell ref="D37:D38"/>
    <mergeCell ref="D39:D40"/>
    <mergeCell ref="D45:D46"/>
    <mergeCell ref="D47:D48"/>
    <mergeCell ref="D49:D50"/>
    <mergeCell ref="D51:D52"/>
    <mergeCell ref="D58:D59"/>
    <mergeCell ref="D60:D61"/>
    <mergeCell ref="D62:D63"/>
    <mergeCell ref="D64:D65"/>
    <mergeCell ref="D69:D70"/>
    <mergeCell ref="D74:D75"/>
    <mergeCell ref="D76:D77"/>
    <mergeCell ref="D78:D79"/>
    <mergeCell ref="D81:D82"/>
    <mergeCell ref="D83:D84"/>
    <mergeCell ref="D94:D95"/>
    <mergeCell ref="D122:D123"/>
    <mergeCell ref="D128:D129"/>
    <mergeCell ref="D130:D131"/>
    <mergeCell ref="D135:D137"/>
    <mergeCell ref="D138:D140"/>
    <mergeCell ref="D141:D142"/>
    <mergeCell ref="D143:D145"/>
    <mergeCell ref="D146:D147"/>
    <mergeCell ref="D148:D150"/>
    <mergeCell ref="D152:D153"/>
    <mergeCell ref="D154:D155"/>
    <mergeCell ref="D156:D157"/>
    <mergeCell ref="D158:D159"/>
    <mergeCell ref="D160:D161"/>
    <mergeCell ref="D163:D165"/>
    <mergeCell ref="D166:D167"/>
    <mergeCell ref="D168:D169"/>
    <mergeCell ref="D170:D171"/>
    <mergeCell ref="D172:D174"/>
    <mergeCell ref="D175:D176"/>
    <mergeCell ref="D182:D183"/>
    <mergeCell ref="D184:D186"/>
    <mergeCell ref="D187:D189"/>
    <mergeCell ref="E2:E4"/>
    <mergeCell ref="E7:E8"/>
    <mergeCell ref="E9:E11"/>
    <mergeCell ref="E12:E13"/>
    <mergeCell ref="E15:E16"/>
    <mergeCell ref="E21:E22"/>
    <mergeCell ref="E23:E24"/>
    <mergeCell ref="E27:E29"/>
    <mergeCell ref="E30:E31"/>
    <mergeCell ref="E32:E33"/>
    <mergeCell ref="E34:E35"/>
    <mergeCell ref="E37:E38"/>
    <mergeCell ref="E39:E40"/>
    <mergeCell ref="E45:E46"/>
    <mergeCell ref="E47:E48"/>
    <mergeCell ref="E49:E50"/>
    <mergeCell ref="E51:E52"/>
    <mergeCell ref="E58:E59"/>
    <mergeCell ref="E60:E61"/>
    <mergeCell ref="E62:E63"/>
    <mergeCell ref="E64:E65"/>
    <mergeCell ref="E69:E70"/>
    <mergeCell ref="E74:E75"/>
    <mergeCell ref="E76:E77"/>
    <mergeCell ref="E78:E79"/>
    <mergeCell ref="E81:E82"/>
    <mergeCell ref="E83:E84"/>
    <mergeCell ref="E94:E95"/>
    <mergeCell ref="E122:E123"/>
    <mergeCell ref="E128:E129"/>
    <mergeCell ref="E130:E131"/>
    <mergeCell ref="E135:E137"/>
    <mergeCell ref="E138:E140"/>
    <mergeCell ref="E141:E142"/>
    <mergeCell ref="E143:E145"/>
    <mergeCell ref="E146:E147"/>
    <mergeCell ref="E148:E150"/>
    <mergeCell ref="E152:E153"/>
    <mergeCell ref="E154:E155"/>
    <mergeCell ref="E156:E157"/>
    <mergeCell ref="E158:E159"/>
    <mergeCell ref="E160:E161"/>
    <mergeCell ref="E163:E165"/>
    <mergeCell ref="E166:E167"/>
    <mergeCell ref="E168:E169"/>
    <mergeCell ref="E170:E171"/>
    <mergeCell ref="E172:E174"/>
    <mergeCell ref="E175:E176"/>
    <mergeCell ref="E182:E183"/>
    <mergeCell ref="E184:E186"/>
    <mergeCell ref="E187:E189"/>
    <mergeCell ref="F2:F4"/>
    <mergeCell ref="F7:F8"/>
    <mergeCell ref="F9:F11"/>
    <mergeCell ref="F12:F13"/>
    <mergeCell ref="F15:F16"/>
    <mergeCell ref="F21:F22"/>
    <mergeCell ref="F23:F24"/>
    <mergeCell ref="F27:F29"/>
    <mergeCell ref="F30:F31"/>
    <mergeCell ref="F32:F33"/>
    <mergeCell ref="F34:F35"/>
    <mergeCell ref="F37:F38"/>
    <mergeCell ref="F39:F40"/>
    <mergeCell ref="F45:F46"/>
    <mergeCell ref="F47:F48"/>
    <mergeCell ref="F49:F50"/>
    <mergeCell ref="F51:F52"/>
    <mergeCell ref="F58:F59"/>
    <mergeCell ref="F60:F61"/>
    <mergeCell ref="F62:F63"/>
    <mergeCell ref="F64:F65"/>
    <mergeCell ref="F69:F70"/>
    <mergeCell ref="F74:F75"/>
    <mergeCell ref="F76:F77"/>
    <mergeCell ref="F78:F79"/>
    <mergeCell ref="F81:F82"/>
    <mergeCell ref="F83:F84"/>
    <mergeCell ref="F94:F95"/>
    <mergeCell ref="F122:F123"/>
    <mergeCell ref="F128:F129"/>
    <mergeCell ref="F130:F131"/>
    <mergeCell ref="F135:F137"/>
    <mergeCell ref="F138:F140"/>
    <mergeCell ref="F141:F142"/>
    <mergeCell ref="F143:F145"/>
    <mergeCell ref="F146:F147"/>
    <mergeCell ref="F148:F150"/>
    <mergeCell ref="F152:F153"/>
    <mergeCell ref="F154:F155"/>
    <mergeCell ref="F156:F157"/>
    <mergeCell ref="F158:F159"/>
    <mergeCell ref="F160:F161"/>
    <mergeCell ref="F163:F165"/>
    <mergeCell ref="F166:F167"/>
    <mergeCell ref="F168:F169"/>
    <mergeCell ref="F170:F171"/>
    <mergeCell ref="F172:F174"/>
    <mergeCell ref="F175:F176"/>
    <mergeCell ref="F182:F183"/>
    <mergeCell ref="F184:F186"/>
    <mergeCell ref="F187:F189"/>
    <mergeCell ref="G2:G4"/>
    <mergeCell ref="G7:G8"/>
    <mergeCell ref="G9:G11"/>
    <mergeCell ref="G12:G13"/>
    <mergeCell ref="G15:G16"/>
    <mergeCell ref="G21:G22"/>
    <mergeCell ref="G23:G24"/>
    <mergeCell ref="G27:G29"/>
    <mergeCell ref="G30:G31"/>
    <mergeCell ref="G32:G33"/>
    <mergeCell ref="G34:G35"/>
    <mergeCell ref="G37:G38"/>
    <mergeCell ref="G39:G40"/>
    <mergeCell ref="G45:G46"/>
    <mergeCell ref="G47:G48"/>
    <mergeCell ref="G49:G50"/>
    <mergeCell ref="G51:G52"/>
    <mergeCell ref="G58:G59"/>
    <mergeCell ref="G60:G61"/>
    <mergeCell ref="G62:G63"/>
    <mergeCell ref="G64:G65"/>
    <mergeCell ref="G69:G70"/>
    <mergeCell ref="G74:G75"/>
    <mergeCell ref="G76:G77"/>
    <mergeCell ref="G78:G79"/>
    <mergeCell ref="G81:G82"/>
    <mergeCell ref="G83:G84"/>
    <mergeCell ref="G94:G95"/>
    <mergeCell ref="G122:G123"/>
    <mergeCell ref="G128:G129"/>
    <mergeCell ref="G130:G131"/>
    <mergeCell ref="G135:G137"/>
    <mergeCell ref="G138:G140"/>
    <mergeCell ref="G141:G142"/>
    <mergeCell ref="G143:G145"/>
    <mergeCell ref="G146:G147"/>
    <mergeCell ref="G148:G150"/>
    <mergeCell ref="G152:G153"/>
    <mergeCell ref="G154:G155"/>
    <mergeCell ref="G156:G157"/>
    <mergeCell ref="G158:G159"/>
    <mergeCell ref="G160:G161"/>
    <mergeCell ref="G163:G165"/>
    <mergeCell ref="G166:G167"/>
    <mergeCell ref="G168:G169"/>
    <mergeCell ref="G170:G171"/>
    <mergeCell ref="G172:G174"/>
    <mergeCell ref="G175:G176"/>
    <mergeCell ref="G182:G183"/>
    <mergeCell ref="G184:G186"/>
    <mergeCell ref="G187:G189"/>
    <mergeCell ref="H3:H4"/>
    <mergeCell ref="I3:I4"/>
    <mergeCell ref="J3:J4"/>
    <mergeCell ref="K3:K4"/>
    <mergeCell ref="L3:L4"/>
    <mergeCell ref="M2:M4"/>
    <mergeCell ref="N2:N4"/>
    <mergeCell ref="O2:O4"/>
    <mergeCell ref="R2:R4"/>
    <mergeCell ref="R7:R8"/>
    <mergeCell ref="R9:R11"/>
    <mergeCell ref="P2:Q3"/>
  </mergeCells>
  <conditionalFormatting sqref="F42:F87 F26:F40 C6 E6 C7:G7 C9:G9 C12:C14 E12:E15 F16:F24">
    <cfRule type="expression" dxfId="0" priority="4" stopIfTrue="1">
      <formula>AND(COUNTIF($B$6:$B$14,C6)+COUNTIF(#REF!,C6)&gt;1,NOT(ISBLANK(C6)))</formula>
    </cfRule>
  </conditionalFormatting>
  <conditionalFormatting sqref="C209:C213 E214 F215:F217 E218 C219:C220">
    <cfRule type="expression" dxfId="0" priority="1" stopIfTrue="1">
      <formula>AND(COUNTIF($B$6:$B$10,C209)+COUNTIF(#REF!,C209)&gt;1,NOT(ISBLANK(C209)))</formula>
    </cfRule>
  </conditionalFormatting>
  <conditionalFormatting sqref="E209:E213 E219:E220">
    <cfRule type="expression" dxfId="0" priority="2" stopIfTrue="1">
      <formula>AND(COUNTIF($B$6:$B$10,E209)+COUNTIF(#REF!,E209)&gt;1,NOT(ISBLANK(E209)))</formula>
    </cfRule>
  </conditionalFormatting>
  <conditionalFormatting sqref="C221:F232">
    <cfRule type="expression" dxfId="0" priority="3" stopIfTrue="1">
      <formula>AND(COUNTIF($B$6:$B$10,C221)+COUNTIF(#REF!,C221)&gt;1,NOT(ISBLANK(C221)))</formula>
    </cfRule>
  </conditionalFormatting>
  <printOptions horizontalCentered="1"/>
  <pageMargins left="0.354166666666667" right="0.354166666666667" top="0.472222222222222" bottom="0.472222222222222" header="0.314583333333333" footer="0.314583333333333"/>
  <pageSetup paperSize="9" scale="71" fitToHeight="0" orientation="landscape" horizontalDpi="6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扩围专项补贴人员花名册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2006-09-13T11:21:00Z</dcterms:created>
  <cp:lastPrinted>2021-06-08T06:02:00Z</cp:lastPrinted>
  <dcterms:modified xsi:type="dcterms:W3CDTF">2026-08-27T09:23:16Z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5053D7CCA85241EDA1956921C903B59C</vt:lpwstr>
  </property>
  <property fmtid="{D5CDD505-2E9C-101B-9397-08002B2CF9AE}" pid="4" name="commondata">
    <vt:lpwstr>eyJoZGlkIjoiNzgyODg0ZjQ3MGI0YmEzOTc1MWI3MDAxNmM3OTY4MTMifQ==</vt:lpwstr>
  </property>
  <property fmtid="{D5CDD505-2E9C-101B-9397-08002B2CF9AE}" pid="5" name="CalculationRule">
    <vt:i4>0</vt:i4>
  </property>
</Properties>
</file>