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8月第一批扩围补贴公示\"/>
    </mc:Choice>
  </mc:AlternateContent>
  <bookViews>
    <workbookView windowWidth="28800" windowHeight="11925"/>
  </bookViews>
  <sheets>
    <sheet name="扩围专项补贴人员花名册" sheetId="1" r:id="rId1"/>
  </sheets>
  <externalReferences>
    <externalReference r:id="rId2"/>
    <externalReference r:id="rId3"/>
  </externalReferences>
  <definedNames>
    <definedName name="_xlnm._FilterDatabase" localSheetId="0" hidden="1">扩围专项补贴人员花名册!$A$5:$R$303</definedName>
    <definedName name="_xlnm.Print_Area" localSheetId="0">扩围专项补贴人员花名册!$A$1:$R$303</definedName>
    <definedName name="_xlnm.Print_Titles" localSheetId="0">扩围专项补贴人员花名册!$1:5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<sst xmlns="http://schemas.openxmlformats.org/spreadsheetml/2006/main" count="1455" uniqueCount="798">
  <si>
    <t>拟拨付2026年8月第一批稳就业扩大社会保险补贴范围补助资金花名册</t>
  </si>
  <si>
    <t>序号</t>
  </si>
  <si>
    <t>申报企业名称</t>
  </si>
  <si>
    <t>姓名</t>
  </si>
  <si>
    <t>性别</t>
  </si>
  <si>
    <t>身份证号码</t>
  </si>
  <si>
    <t>联系电话</t>
  </si>
  <si>
    <t>人员类别</t>
  </si>
  <si>
    <t>缴费基数</t>
  </si>
  <si>
    <t>个人缴纳部分</t>
  </si>
  <si>
    <t>享受补贴比例（25%）</t>
  </si>
  <si>
    <t>补贴月数</t>
  </si>
  <si>
    <t>补贴金额</t>
  </si>
  <si>
    <t>享受补贴起-止年月</t>
  </si>
  <si>
    <t>累计享受补贴月数</t>
  </si>
  <si>
    <t>基本养老保险、失业保险</t>
  </si>
  <si>
    <t>基本医疗保险</t>
  </si>
  <si>
    <t>基本养老保险（8%）</t>
  </si>
  <si>
    <t>基本医疗保险（2%）</t>
  </si>
  <si>
    <t>失业保险（0.5%）</t>
  </si>
  <si>
    <t>起</t>
  </si>
  <si>
    <t>止</t>
  </si>
  <si>
    <t>新疆九鼎商贸物流集团有限责任公司</t>
  </si>
  <si>
    <t>加璐瑶</t>
  </si>
  <si>
    <t>女</t>
  </si>
  <si>
    <t>6105***6049</t>
  </si>
  <si>
    <t>183***952</t>
  </si>
  <si>
    <t>高校毕业生</t>
  </si>
  <si>
    <t>王雪莹</t>
  </si>
  <si>
    <t>6501***0722</t>
  </si>
  <si>
    <t>136***497</t>
  </si>
  <si>
    <t>2026年8月</t>
  </si>
  <si>
    <t>乌鲁木齐九鼎雪域食品冷冻有限公司</t>
  </si>
  <si>
    <t>麻新宇</t>
  </si>
  <si>
    <t>男</t>
  </si>
  <si>
    <t>6590***4813</t>
  </si>
  <si>
    <t>150***435</t>
  </si>
  <si>
    <t>张庆余</t>
  </si>
  <si>
    <t>6542***1213</t>
  </si>
  <si>
    <t>184***052</t>
  </si>
  <si>
    <t>2026年7月</t>
  </si>
  <si>
    <t>杨承域</t>
  </si>
  <si>
    <t>6501***1312</t>
  </si>
  <si>
    <t>131***985</t>
  </si>
  <si>
    <t>谷松枝</t>
  </si>
  <si>
    <t>4128***1026</t>
  </si>
  <si>
    <t>182***298</t>
  </si>
  <si>
    <t>登记失业半年以上人员</t>
  </si>
  <si>
    <t>2025年11月</t>
  </si>
  <si>
    <t>沈万山</t>
  </si>
  <si>
    <t>6501***2491</t>
  </si>
  <si>
    <t>181***238</t>
  </si>
  <si>
    <t>袁雪兰</t>
  </si>
  <si>
    <t>4130***532X</t>
  </si>
  <si>
    <t>159***467</t>
  </si>
  <si>
    <t>2026年2月</t>
  </si>
  <si>
    <t>火照环</t>
  </si>
  <si>
    <t>6204***332X</t>
  </si>
  <si>
    <t>180***661</t>
  </si>
  <si>
    <t>2026年4月</t>
  </si>
  <si>
    <t>新疆九鼎检测技术有限公司</t>
  </si>
  <si>
    <t>李默雯</t>
  </si>
  <si>
    <t>4113***0023</t>
  </si>
  <si>
    <t>186***219</t>
  </si>
  <si>
    <t>新疆九鼎安格诺瓦农业科技有限公司</t>
  </si>
  <si>
    <t>萨比努尔·玉素甫江</t>
  </si>
  <si>
    <t>6542***0442</t>
  </si>
  <si>
    <t>175***072</t>
  </si>
  <si>
    <t>2026年3月</t>
  </si>
  <si>
    <t>新疆九鼎哈威商贸有限责任公司</t>
  </si>
  <si>
    <t>艾克拉木·阿布都克热木</t>
  </si>
  <si>
    <t>6531***1414</t>
  </si>
  <si>
    <t>173***370</t>
  </si>
  <si>
    <t>2025年12月</t>
  </si>
  <si>
    <t>新疆九鼎文旅有限责任公司</t>
  </si>
  <si>
    <t>张博晨</t>
  </si>
  <si>
    <t>6501***1818</t>
  </si>
  <si>
    <t>131***537</t>
  </si>
  <si>
    <t>2025年9月</t>
  </si>
  <si>
    <t>张雪萍</t>
  </si>
  <si>
    <t>6222***4124</t>
  </si>
  <si>
    <t>136***795</t>
  </si>
  <si>
    <t>李海青</t>
  </si>
  <si>
    <t>6227***1781</t>
  </si>
  <si>
    <t>187***027</t>
  </si>
  <si>
    <t>2026年5月</t>
  </si>
  <si>
    <t>张添瑞</t>
  </si>
  <si>
    <t>6542***0012</t>
  </si>
  <si>
    <t>189***766</t>
  </si>
  <si>
    <t>新疆九鼎博成文化科技有限公司</t>
  </si>
  <si>
    <t>马冰月</t>
  </si>
  <si>
    <t>6523***682X</t>
  </si>
  <si>
    <t>178***763</t>
  </si>
  <si>
    <t>新疆天恒基仓储有限公司</t>
  </si>
  <si>
    <t>徐珊珊</t>
  </si>
  <si>
    <t>5137***082X</t>
  </si>
  <si>
    <t>153***873</t>
  </si>
  <si>
    <t>2025年10月</t>
  </si>
  <si>
    <t>陈歌</t>
  </si>
  <si>
    <t>6501***1640</t>
  </si>
  <si>
    <t>136***330</t>
  </si>
  <si>
    <t>新疆天恒基坤鹏汽车城房地产开发有限公司</t>
  </si>
  <si>
    <t>陈月佳</t>
  </si>
  <si>
    <t>6501***0743</t>
  </si>
  <si>
    <t>132***666</t>
  </si>
  <si>
    <t>新疆九鼎智慧物贸有限公司</t>
  </si>
  <si>
    <t>贺银凤</t>
  </si>
  <si>
    <t>5002***1789</t>
  </si>
  <si>
    <t>156***108</t>
  </si>
  <si>
    <t>新疆九鼎物产有限公司</t>
  </si>
  <si>
    <t>席悦</t>
  </si>
  <si>
    <t>6528***1146</t>
  </si>
  <si>
    <t>137***410</t>
  </si>
  <si>
    <t>新疆国运天成资产管理有限公司</t>
  </si>
  <si>
    <t>吴嘉祺</t>
  </si>
  <si>
    <t>6528***1628</t>
  </si>
  <si>
    <t>150***062</t>
  </si>
  <si>
    <t>5419</t>
  </si>
  <si>
    <t>新疆天恒基产业发展有限公司</t>
  </si>
  <si>
    <t>路伟康</t>
  </si>
  <si>
    <t>6542***1211</t>
  </si>
  <si>
    <t>166***260</t>
  </si>
  <si>
    <t>新疆希望爱登堡电梯有限公司</t>
  </si>
  <si>
    <t>王骁</t>
  </si>
  <si>
    <t>6527***0016</t>
  </si>
  <si>
    <t>156***400</t>
  </si>
  <si>
    <t>新疆生产建设兵团文化旅游投资集团有限公司</t>
  </si>
  <si>
    <t>蔡荣星</t>
  </si>
  <si>
    <t>1309***3919</t>
  </si>
  <si>
    <t>183***897</t>
  </si>
  <si>
    <t>马睿璇</t>
  </si>
  <si>
    <t>6501***3728</t>
  </si>
  <si>
    <t>137***296</t>
  </si>
  <si>
    <t>马薇</t>
  </si>
  <si>
    <t>6542***0322</t>
  </si>
  <si>
    <t>181***826</t>
  </si>
  <si>
    <t>李悦一</t>
  </si>
  <si>
    <t>2310***0036</t>
  </si>
  <si>
    <t>186***632</t>
  </si>
  <si>
    <t>新疆游客集散中心有限公司乌鲁木齐兵旅昆仑酒店分公司</t>
  </si>
  <si>
    <t>钱良奇</t>
  </si>
  <si>
    <t>6501***3213</t>
  </si>
  <si>
    <t>182***078</t>
  </si>
  <si>
    <t>热罕古丽·艾尼瓦尔</t>
  </si>
  <si>
    <t>6532***3925</t>
  </si>
  <si>
    <t>175***727</t>
  </si>
  <si>
    <t>古丽巴努木·阿不都谢衣提</t>
  </si>
  <si>
    <t>6521***1429</t>
  </si>
  <si>
    <t>133***417</t>
  </si>
  <si>
    <t>阿力亚·艾外都</t>
  </si>
  <si>
    <t>6522***2969</t>
  </si>
  <si>
    <t>133***641</t>
  </si>
  <si>
    <t>阿合萨吾列·什那尔别克</t>
  </si>
  <si>
    <t>6542***098X</t>
  </si>
  <si>
    <t>135***063</t>
  </si>
  <si>
    <t>马文瑞</t>
  </si>
  <si>
    <t>6221***1743</t>
  </si>
  <si>
    <t>152***742</t>
  </si>
  <si>
    <t>古丽且克然·加马里</t>
  </si>
  <si>
    <t>6529***3228</t>
  </si>
  <si>
    <t>193***528</t>
  </si>
  <si>
    <t>阿伊谢姆古丽·阿卜力米提</t>
  </si>
  <si>
    <t>6532***3927</t>
  </si>
  <si>
    <t>195***890</t>
  </si>
  <si>
    <t>新疆游客集散中心有限公司乌鲁木齐亚心园林酒店分公司</t>
  </si>
  <si>
    <t>排日旦木·艾山</t>
  </si>
  <si>
    <t>6529***1025</t>
  </si>
  <si>
    <t>132***646</t>
  </si>
  <si>
    <t>茹鲜古丽·哈力克</t>
  </si>
  <si>
    <t>6529***3321</t>
  </si>
  <si>
    <t>176***095</t>
  </si>
  <si>
    <t>新疆兵旅大旗科技有限公司</t>
  </si>
  <si>
    <t>龚凇森</t>
  </si>
  <si>
    <t>6202***0411</t>
  </si>
  <si>
    <t>166***607</t>
  </si>
  <si>
    <t>邹宇晶</t>
  </si>
  <si>
    <t>4110***7531</t>
  </si>
  <si>
    <t>182***839</t>
  </si>
  <si>
    <t>新疆兵旅发展运营有限公司</t>
  </si>
  <si>
    <t>王晨</t>
  </si>
  <si>
    <t>1503***3515</t>
  </si>
  <si>
    <t>173***942</t>
  </si>
  <si>
    <t>新疆丝路亚心数字科技发展有限公司</t>
  </si>
  <si>
    <t>闫晓红</t>
  </si>
  <si>
    <t>6542***1623</t>
  </si>
  <si>
    <t>199***546</t>
  </si>
  <si>
    <t>李郑童</t>
  </si>
  <si>
    <t>6542***0029</t>
  </si>
  <si>
    <t>136***561</t>
  </si>
  <si>
    <t>盛紫怡</t>
  </si>
  <si>
    <t>6531***2240</t>
  </si>
  <si>
    <t>135***994</t>
  </si>
  <si>
    <t>王宇默</t>
  </si>
  <si>
    <t>3411***7524</t>
  </si>
  <si>
    <t>131***892</t>
  </si>
  <si>
    <t>新疆天山人才智汇发展有限责任公司</t>
  </si>
  <si>
    <t>臧千玉</t>
  </si>
  <si>
    <t>6542***1527</t>
  </si>
  <si>
    <t>177***582</t>
  </si>
  <si>
    <t>费丽红</t>
  </si>
  <si>
    <t>6541***6028</t>
  </si>
  <si>
    <t>186***690</t>
  </si>
  <si>
    <t>于书彬</t>
  </si>
  <si>
    <t>6523***0518</t>
  </si>
  <si>
    <t>189***236</t>
  </si>
  <si>
    <t>高朝洋</t>
  </si>
  <si>
    <t>4331***0015</t>
  </si>
  <si>
    <t>137***767</t>
  </si>
  <si>
    <t>印佳</t>
  </si>
  <si>
    <t>6541***4825</t>
  </si>
  <si>
    <t>152***573</t>
  </si>
  <si>
    <t>李龙龙</t>
  </si>
  <si>
    <t>6205***081X</t>
  </si>
  <si>
    <t>176***943</t>
  </si>
  <si>
    <t>孙程宇</t>
  </si>
  <si>
    <t>6501***5111</t>
  </si>
  <si>
    <t>185***532</t>
  </si>
  <si>
    <t>江昱辉</t>
  </si>
  <si>
    <t>6501***1615</t>
  </si>
  <si>
    <t>181***396</t>
  </si>
  <si>
    <t>郭魏萱</t>
  </si>
  <si>
    <t>6523***0024</t>
  </si>
  <si>
    <t>184***269</t>
  </si>
  <si>
    <t>陈晓林</t>
  </si>
  <si>
    <t>6223***4424</t>
  </si>
  <si>
    <t>190***175</t>
  </si>
  <si>
    <t>张全瑞</t>
  </si>
  <si>
    <t>6204***452X</t>
  </si>
  <si>
    <t>136***235</t>
  </si>
  <si>
    <t>樊齐仁</t>
  </si>
  <si>
    <t>6522***4713</t>
  </si>
  <si>
    <t>133***659</t>
  </si>
  <si>
    <t>王淑婷</t>
  </si>
  <si>
    <t>6541***5380</t>
  </si>
  <si>
    <t>152***907</t>
  </si>
  <si>
    <t>胡颉</t>
  </si>
  <si>
    <t>6205***2315</t>
  </si>
  <si>
    <t>188***443</t>
  </si>
  <si>
    <t>王心宇</t>
  </si>
  <si>
    <t>6501***0021</t>
  </si>
  <si>
    <t>188***960</t>
  </si>
  <si>
    <t>卢晓庆</t>
  </si>
  <si>
    <t>6543***0027</t>
  </si>
  <si>
    <t>181***601</t>
  </si>
  <si>
    <t>李雯婷</t>
  </si>
  <si>
    <t>6542***1427</t>
  </si>
  <si>
    <t>152***080</t>
  </si>
  <si>
    <t>刘吉军</t>
  </si>
  <si>
    <t>6223***2011</t>
  </si>
  <si>
    <t>182***756</t>
  </si>
  <si>
    <t>孙颖</t>
  </si>
  <si>
    <t>3213***5821</t>
  </si>
  <si>
    <t>182***705</t>
  </si>
  <si>
    <t>刘炳宏</t>
  </si>
  <si>
    <t>6106***1211</t>
  </si>
  <si>
    <t>178***285</t>
  </si>
  <si>
    <t>阿依夏·阿卜杜外力</t>
  </si>
  <si>
    <t>6531***1021</t>
  </si>
  <si>
    <t>181***923</t>
  </si>
  <si>
    <t>赵海博</t>
  </si>
  <si>
    <t>6590***2413</t>
  </si>
  <si>
    <t>189***046</t>
  </si>
  <si>
    <t>周怡伶</t>
  </si>
  <si>
    <t>6501***0822</t>
  </si>
  <si>
    <t>181***613</t>
  </si>
  <si>
    <t>文少扬</t>
  </si>
  <si>
    <t>5221***4533</t>
  </si>
  <si>
    <t>138***058</t>
  </si>
  <si>
    <t>新疆天山智汇职业技能培训学校有限公司</t>
  </si>
  <si>
    <t>娄双双</t>
  </si>
  <si>
    <t>6501***1728</t>
  </si>
  <si>
    <t>181***132</t>
  </si>
  <si>
    <t>张衡</t>
  </si>
  <si>
    <t>2323***0831</t>
  </si>
  <si>
    <t>192***141</t>
  </si>
  <si>
    <t>新疆天恒基城市发展运营有限公司</t>
  </si>
  <si>
    <t>闫旭</t>
  </si>
  <si>
    <t>6590***3220</t>
  </si>
  <si>
    <t>181***793</t>
  </si>
  <si>
    <t>新疆天恒基市政管理有限公司</t>
  </si>
  <si>
    <t>滕亚静</t>
  </si>
  <si>
    <t>6523***0324</t>
  </si>
  <si>
    <t>176***718</t>
  </si>
  <si>
    <t>陈宁宇</t>
  </si>
  <si>
    <t>6523***0512</t>
  </si>
  <si>
    <t>158***416</t>
  </si>
  <si>
    <t>新疆天润生物科技股份有限公司</t>
  </si>
  <si>
    <t>邓笑利</t>
  </si>
  <si>
    <t>3412***0280</t>
  </si>
  <si>
    <t>150***616</t>
  </si>
  <si>
    <t>胡美丽</t>
  </si>
  <si>
    <t>6212***5647</t>
  </si>
  <si>
    <t>187***382</t>
  </si>
  <si>
    <t>周玥</t>
  </si>
  <si>
    <t>6542***0040</t>
  </si>
  <si>
    <t>133***314</t>
  </si>
  <si>
    <t>杨宇龙</t>
  </si>
  <si>
    <t>6540***3312</t>
  </si>
  <si>
    <t>187***207</t>
  </si>
  <si>
    <t>张磊海</t>
  </si>
  <si>
    <t>6223***4313</t>
  </si>
  <si>
    <t>181***989</t>
  </si>
  <si>
    <t>马卓</t>
  </si>
  <si>
    <t>6501***3219</t>
  </si>
  <si>
    <t>176***308</t>
  </si>
  <si>
    <t>杨颜菲</t>
  </si>
  <si>
    <t>6523***0026</t>
  </si>
  <si>
    <t>137***438</t>
  </si>
  <si>
    <t>郭雪雯</t>
  </si>
  <si>
    <t>6523***0022</t>
  </si>
  <si>
    <t>139***776</t>
  </si>
  <si>
    <t>尹丹</t>
  </si>
  <si>
    <t>6523***0047</t>
  </si>
  <si>
    <t>186***382</t>
  </si>
  <si>
    <t>张嫚</t>
  </si>
  <si>
    <t>3412***5524</t>
  </si>
  <si>
    <t>137***038</t>
  </si>
  <si>
    <t>王芳平</t>
  </si>
  <si>
    <t>6523***4446</t>
  </si>
  <si>
    <t>181***521</t>
  </si>
  <si>
    <t>余恩赫</t>
  </si>
  <si>
    <t>4600***037X</t>
  </si>
  <si>
    <t>175***219</t>
  </si>
  <si>
    <t>马文豪</t>
  </si>
  <si>
    <t>4127***4554</t>
  </si>
  <si>
    <t>152***257</t>
  </si>
  <si>
    <t>腾隽岩</t>
  </si>
  <si>
    <t>6501***6513</t>
  </si>
  <si>
    <t>150***225</t>
  </si>
  <si>
    <t>付志昂</t>
  </si>
  <si>
    <t>4127***1259</t>
  </si>
  <si>
    <t>133***726</t>
  </si>
  <si>
    <t>杜拉特·乌斯番</t>
  </si>
  <si>
    <t>6541***0616</t>
  </si>
  <si>
    <t>181***377</t>
  </si>
  <si>
    <t>徐智伟</t>
  </si>
  <si>
    <t>6523***0315</t>
  </si>
  <si>
    <t>177***007</t>
  </si>
  <si>
    <t>赵汀雨</t>
  </si>
  <si>
    <t>6501***1326</t>
  </si>
  <si>
    <t>152***607</t>
  </si>
  <si>
    <t>张泽坤</t>
  </si>
  <si>
    <t>4105***6295</t>
  </si>
  <si>
    <t>181***991</t>
  </si>
  <si>
    <t>刘恩慧</t>
  </si>
  <si>
    <t>6540***1789</t>
  </si>
  <si>
    <t>138***464</t>
  </si>
  <si>
    <t>冶明珠</t>
  </si>
  <si>
    <t>6501***0820</t>
  </si>
  <si>
    <t>186***236</t>
  </si>
  <si>
    <t>潘刚强</t>
  </si>
  <si>
    <t>3303***5614</t>
  </si>
  <si>
    <t>180***355</t>
  </si>
  <si>
    <t>新疆天润烽火台奶牛养殖有限公司</t>
  </si>
  <si>
    <t>麦尔旦江·麦 麦提</t>
  </si>
  <si>
    <t>6528***3610</t>
  </si>
  <si>
    <t>135***093</t>
  </si>
  <si>
    <t>达伍提江·托合提</t>
  </si>
  <si>
    <t>6528***1817</t>
  </si>
  <si>
    <t>196***258</t>
  </si>
  <si>
    <t>苏比艾力·艾合麦提</t>
  </si>
  <si>
    <t>6531***1297</t>
  </si>
  <si>
    <t>166***129</t>
  </si>
  <si>
    <t>新疆天润北亭牧业有限公司</t>
  </si>
  <si>
    <t>伊力亚斯·阿不来提</t>
  </si>
  <si>
    <t>6540***1853</t>
  </si>
  <si>
    <t>150***806</t>
  </si>
  <si>
    <t>布艾太科·阿布来提</t>
  </si>
  <si>
    <t>6531***4024</t>
  </si>
  <si>
    <t>157***918</t>
  </si>
  <si>
    <t>阿卜杜凯尤木·麦麦提吐尔孙</t>
  </si>
  <si>
    <t>6531***0233</t>
  </si>
  <si>
    <t>189***834</t>
  </si>
  <si>
    <t>陈思月</t>
  </si>
  <si>
    <t>6501***3521</t>
  </si>
  <si>
    <t>187***058</t>
  </si>
  <si>
    <t>张亚亚</t>
  </si>
  <si>
    <t>6227***6224</t>
  </si>
  <si>
    <t>180***441</t>
  </si>
  <si>
    <t>黎勇强</t>
  </si>
  <si>
    <t>6205***3631</t>
  </si>
  <si>
    <t>177***064</t>
  </si>
  <si>
    <t>哈力米热木·努尔买买提</t>
  </si>
  <si>
    <t>6541***1768</t>
  </si>
  <si>
    <t>176***443</t>
  </si>
  <si>
    <t>沙拉木·买买提</t>
  </si>
  <si>
    <t>6521***3112</t>
  </si>
  <si>
    <t>135***692</t>
  </si>
  <si>
    <t>艾木热拉·吐拉甫</t>
  </si>
  <si>
    <t>6530***0036</t>
  </si>
  <si>
    <t>130***203</t>
  </si>
  <si>
    <t>阿布都沙拉木·托合提</t>
  </si>
  <si>
    <t>6531***3816</t>
  </si>
  <si>
    <t>152***357</t>
  </si>
  <si>
    <t>帕夏古丽·阿布力克木</t>
  </si>
  <si>
    <t>6531***0469</t>
  </si>
  <si>
    <t>151***426</t>
  </si>
  <si>
    <t>阿卜杜外力·麦托合提</t>
  </si>
  <si>
    <t>6532***043X</t>
  </si>
  <si>
    <t>166***735</t>
  </si>
  <si>
    <t>迪丽努尔·马木提</t>
  </si>
  <si>
    <t>6531***0023</t>
  </si>
  <si>
    <t>181***327</t>
  </si>
  <si>
    <t>佧米力·阿卜杜拉</t>
  </si>
  <si>
    <t>6531***4217</t>
  </si>
  <si>
    <t>181***253</t>
  </si>
  <si>
    <t>新疆利时世供应链有限公司</t>
  </si>
  <si>
    <t>阿依古丽·司义提</t>
  </si>
  <si>
    <t>6521***1442</t>
  </si>
  <si>
    <t>133***300</t>
  </si>
  <si>
    <t>再努热·艾合买提</t>
  </si>
  <si>
    <t>6521***1349</t>
  </si>
  <si>
    <t>178***770</t>
  </si>
  <si>
    <t>巴合朱丽都孜·胡阿提江</t>
  </si>
  <si>
    <t>6543***0526</t>
  </si>
  <si>
    <t>135***091</t>
  </si>
  <si>
    <t>新疆家顺强科技有限公司</t>
  </si>
  <si>
    <t>姆刊旦斯·吐尔洪</t>
  </si>
  <si>
    <t>6532***1288</t>
  </si>
  <si>
    <t>151***657</t>
  </si>
  <si>
    <t>王迎迎</t>
  </si>
  <si>
    <t>4116***0887</t>
  </si>
  <si>
    <t>152***458</t>
  </si>
  <si>
    <t>新疆兵粮麦客农业发展有限公司</t>
  </si>
  <si>
    <t>赵怡铭</t>
  </si>
  <si>
    <t>6523***2824</t>
  </si>
  <si>
    <t>181***623</t>
  </si>
  <si>
    <t>阜康市北亭供电有限责任公司</t>
  </si>
  <si>
    <t>姚睿</t>
  </si>
  <si>
    <t>6523***2823</t>
  </si>
  <si>
    <t>131***843</t>
  </si>
  <si>
    <t>何霆宇</t>
  </si>
  <si>
    <t>6528***1610</t>
  </si>
  <si>
    <t>181***508</t>
  </si>
  <si>
    <t>阜康市新丝路国有资产经营管理有限责任公司</t>
  </si>
  <si>
    <t>曹乐</t>
  </si>
  <si>
    <t>6125***5442</t>
  </si>
  <si>
    <t>180***409</t>
  </si>
  <si>
    <t>元军彦</t>
  </si>
  <si>
    <t>6224***2283</t>
  </si>
  <si>
    <t>173***236</t>
  </si>
  <si>
    <t>新疆锦祥悦酒店管理有限公司</t>
  </si>
  <si>
    <t>马秋琳</t>
  </si>
  <si>
    <t>6523***6823</t>
  </si>
  <si>
    <t>187***669</t>
  </si>
  <si>
    <t>海米沙·海米提</t>
  </si>
  <si>
    <t>6541***0520</t>
  </si>
  <si>
    <t>189***448</t>
  </si>
  <si>
    <t>新疆中贸文化旅游有限公司</t>
  </si>
  <si>
    <t>陆阔</t>
  </si>
  <si>
    <t>6228***2919</t>
  </si>
  <si>
    <t>132***071</t>
  </si>
  <si>
    <t>新疆梦工厂国际旅行社有限公司</t>
  </si>
  <si>
    <t>张梦涵</t>
  </si>
  <si>
    <t>4102***9843</t>
  </si>
  <si>
    <t>152***391</t>
  </si>
  <si>
    <t>余珍</t>
  </si>
  <si>
    <t>4128***7661</t>
  </si>
  <si>
    <t>156***002</t>
  </si>
  <si>
    <t>孛林珠</t>
  </si>
  <si>
    <t>6527***4525</t>
  </si>
  <si>
    <t>185***903</t>
  </si>
  <si>
    <t>王茜</t>
  </si>
  <si>
    <t>5227***0321</t>
  </si>
  <si>
    <t>166***944</t>
  </si>
  <si>
    <t>刘倩</t>
  </si>
  <si>
    <t>4115***372X</t>
  </si>
  <si>
    <t>150***619</t>
  </si>
  <si>
    <t>宋萌萌</t>
  </si>
  <si>
    <t>6227***2328</t>
  </si>
  <si>
    <t>188***677</t>
  </si>
  <si>
    <t>新疆梦启国际旅行社有限公司</t>
  </si>
  <si>
    <t>张为娟</t>
  </si>
  <si>
    <t>6226***124X</t>
  </si>
  <si>
    <t>178***304</t>
  </si>
  <si>
    <t>杨凯</t>
  </si>
  <si>
    <t>6501***2013</t>
  </si>
  <si>
    <t>186***855</t>
  </si>
  <si>
    <t>新疆朗客国际旅行社有限公司</t>
  </si>
  <si>
    <t>谢晨明</t>
  </si>
  <si>
    <t>6528***3213</t>
  </si>
  <si>
    <t>136***997</t>
  </si>
  <si>
    <t>新疆蜂行国际旅行社有限公司</t>
  </si>
  <si>
    <t>李润萍</t>
  </si>
  <si>
    <t>6541***3320</t>
  </si>
  <si>
    <t>181***197</t>
  </si>
  <si>
    <t>李仪</t>
  </si>
  <si>
    <t>4127***4561</t>
  </si>
  <si>
    <t>150***598</t>
  </si>
  <si>
    <t>翟孝天</t>
  </si>
  <si>
    <t>6501***3217</t>
  </si>
  <si>
    <t>177***665</t>
  </si>
  <si>
    <t>新疆丝路风景国际旅行社有限公司</t>
  </si>
  <si>
    <t>牛佳瑞</t>
  </si>
  <si>
    <t>6543***0023</t>
  </si>
  <si>
    <t>134***834</t>
  </si>
  <si>
    <t>马青</t>
  </si>
  <si>
    <t>6523***002X</t>
  </si>
  <si>
    <t>191***114</t>
  </si>
  <si>
    <t>马秀秀</t>
  </si>
  <si>
    <t>6205***1247</t>
  </si>
  <si>
    <t>180***384</t>
  </si>
  <si>
    <t>张杨洋</t>
  </si>
  <si>
    <t>3412***861X</t>
  </si>
  <si>
    <t>181***221</t>
  </si>
  <si>
    <t>新疆千佰途国际旅行社有限公司</t>
  </si>
  <si>
    <t>戚玉敏</t>
  </si>
  <si>
    <t>6541***3287</t>
  </si>
  <si>
    <t>176***570</t>
  </si>
  <si>
    <t>张译文</t>
  </si>
  <si>
    <t>6501***1826</t>
  </si>
  <si>
    <t>130***119</t>
  </si>
  <si>
    <t>徐瑞琦</t>
  </si>
  <si>
    <t>6501***2528</t>
  </si>
  <si>
    <t>181***783</t>
  </si>
  <si>
    <t>罗建勋</t>
  </si>
  <si>
    <t>6501***6013</t>
  </si>
  <si>
    <t>181***715</t>
  </si>
  <si>
    <t>新疆妙途国际旅行社有限公司</t>
  </si>
  <si>
    <t>黄宜境</t>
  </si>
  <si>
    <t>6590***3225</t>
  </si>
  <si>
    <t>189***661</t>
  </si>
  <si>
    <t>王心怡</t>
  </si>
  <si>
    <t>6543***0020</t>
  </si>
  <si>
    <t>139***514</t>
  </si>
  <si>
    <t>新疆泽行疆途国际旅行社有限公司</t>
  </si>
  <si>
    <t>邱月</t>
  </si>
  <si>
    <t>6521***2229</t>
  </si>
  <si>
    <t>150***662</t>
  </si>
  <si>
    <t>张楚彤</t>
  </si>
  <si>
    <t>6501***1824</t>
  </si>
  <si>
    <t>176***775</t>
  </si>
  <si>
    <t>贾多多</t>
  </si>
  <si>
    <t>6227***1364</t>
  </si>
  <si>
    <t>156***864</t>
  </si>
  <si>
    <t>新疆州游记国际旅行社有限公司</t>
  </si>
  <si>
    <t>曾虹鲜</t>
  </si>
  <si>
    <t>5109***3603</t>
  </si>
  <si>
    <t>195***183</t>
  </si>
  <si>
    <t>张晓萱</t>
  </si>
  <si>
    <t>6523***2020</t>
  </si>
  <si>
    <t>189***851</t>
  </si>
  <si>
    <t>许如意</t>
  </si>
  <si>
    <t>6501***3045</t>
  </si>
  <si>
    <t>186***072</t>
  </si>
  <si>
    <t>见晶晶</t>
  </si>
  <si>
    <t>3412***7904</t>
  </si>
  <si>
    <t>136***049</t>
  </si>
  <si>
    <t>李旺旺</t>
  </si>
  <si>
    <t>6224***0540</t>
  </si>
  <si>
    <t>155***191</t>
  </si>
  <si>
    <t>新疆禾黍幽谷企业管理有限公司</t>
  </si>
  <si>
    <t>赵燕境</t>
  </si>
  <si>
    <t>4110***3260</t>
  </si>
  <si>
    <t>138***607</t>
  </si>
  <si>
    <t>新疆亭西国际旅行社有限公司</t>
  </si>
  <si>
    <t>阮超男</t>
  </si>
  <si>
    <t>4116***1543</t>
  </si>
  <si>
    <t>175***186</t>
  </si>
  <si>
    <t>新疆自由诗国际旅行社有限公司</t>
  </si>
  <si>
    <t>叶璇</t>
  </si>
  <si>
    <t>6523***0028</t>
  </si>
  <si>
    <t>137***474</t>
  </si>
  <si>
    <t>佟梦荷</t>
  </si>
  <si>
    <t>6541***5027</t>
  </si>
  <si>
    <t>182***318</t>
  </si>
  <si>
    <t>新疆格物旅行有限公司</t>
  </si>
  <si>
    <t>李慧珍</t>
  </si>
  <si>
    <t>4311***1364</t>
  </si>
  <si>
    <t>182***239</t>
  </si>
  <si>
    <t>王海霞</t>
  </si>
  <si>
    <t>6223***8140</t>
  </si>
  <si>
    <t>188***416</t>
  </si>
  <si>
    <t>新疆胜锦检测科技有限公司</t>
  </si>
  <si>
    <t>崔舒然</t>
  </si>
  <si>
    <t>6523***0025</t>
  </si>
  <si>
    <t>158***518</t>
  </si>
  <si>
    <t>马潇</t>
  </si>
  <si>
    <t>6540***2775</t>
  </si>
  <si>
    <t>176***639</t>
  </si>
  <si>
    <t>马志伟</t>
  </si>
  <si>
    <t>6422***0694</t>
  </si>
  <si>
    <t>188***358</t>
  </si>
  <si>
    <t>梁宏坤</t>
  </si>
  <si>
    <t>4106***3512</t>
  </si>
  <si>
    <t>182***127</t>
  </si>
  <si>
    <t>2025年8月</t>
  </si>
  <si>
    <t>乌鲁木齐欣泽赛拉汽车销售服务有限公司</t>
  </si>
  <si>
    <t>王小花</t>
  </si>
  <si>
    <t>6224***7027</t>
  </si>
  <si>
    <t>158***096</t>
  </si>
  <si>
    <t>严雪梅</t>
  </si>
  <si>
    <t>6223***1326</t>
  </si>
  <si>
    <t>183***278</t>
  </si>
  <si>
    <t>刘志群</t>
  </si>
  <si>
    <t>4331***4559</t>
  </si>
  <si>
    <t>158***430</t>
  </si>
  <si>
    <t>张仪琳</t>
  </si>
  <si>
    <t>6527***152X</t>
  </si>
  <si>
    <t>176***461</t>
  </si>
  <si>
    <t>马婧漪</t>
  </si>
  <si>
    <t>6523***2028</t>
  </si>
  <si>
    <t>156***728</t>
  </si>
  <si>
    <t>毛宁</t>
  </si>
  <si>
    <t>6523***1818</t>
  </si>
  <si>
    <t>173***539</t>
  </si>
  <si>
    <t>2025年3月</t>
  </si>
  <si>
    <t>袁文哲</t>
  </si>
  <si>
    <t>6223***3810</t>
  </si>
  <si>
    <t>175***883</t>
  </si>
  <si>
    <t>2025年5月</t>
  </si>
  <si>
    <t>鲁小龙</t>
  </si>
  <si>
    <t>5110***7458</t>
  </si>
  <si>
    <t>138***539</t>
  </si>
  <si>
    <t>新疆天恒基安保有限公司</t>
  </si>
  <si>
    <t>谭玲</t>
  </si>
  <si>
    <t>5002***6864</t>
  </si>
  <si>
    <t>185***699</t>
  </si>
  <si>
    <t>姚孟晖</t>
  </si>
  <si>
    <t>6501***2022</t>
  </si>
  <si>
    <t>156***959</t>
  </si>
  <si>
    <t>2025年6月</t>
  </si>
  <si>
    <t>刘一骁</t>
  </si>
  <si>
    <t>6523***0037</t>
  </si>
  <si>
    <t>136***028</t>
  </si>
  <si>
    <t>2025年7月</t>
  </si>
  <si>
    <t>新疆胜棉检测科技有限公司</t>
  </si>
  <si>
    <t>王辰益</t>
  </si>
  <si>
    <t>6523***5554</t>
  </si>
  <si>
    <t>182***253</t>
  </si>
  <si>
    <t>新疆一心康达医药有限公司</t>
  </si>
  <si>
    <t>萨比娅克孜·艾麦尔</t>
  </si>
  <si>
    <t>6529***4188</t>
  </si>
  <si>
    <t>183***547</t>
  </si>
  <si>
    <t>新疆玄微子现代医药物流有限公司</t>
  </si>
  <si>
    <t>阿卜杜萨拉木·艾则孜</t>
  </si>
  <si>
    <t>6532***3673</t>
  </si>
  <si>
    <t>155***719</t>
  </si>
  <si>
    <t>新疆路德新材料有限公司</t>
  </si>
  <si>
    <t>郭瑞章</t>
  </si>
  <si>
    <t>6223***0517</t>
  </si>
  <si>
    <t>151***242</t>
  </si>
  <si>
    <t>王嘉璐</t>
  </si>
  <si>
    <t>4111***3049</t>
  </si>
  <si>
    <t>182***439</t>
  </si>
  <si>
    <t>新疆禾盛矿业有限公司</t>
  </si>
  <si>
    <t>王艳伟</t>
  </si>
  <si>
    <t>4127***5943</t>
  </si>
  <si>
    <t>186***963</t>
  </si>
  <si>
    <t>新疆顺亿腾交通科技有限公司</t>
  </si>
  <si>
    <t>龙梓艺</t>
  </si>
  <si>
    <t>6226***4826</t>
  </si>
  <si>
    <t>139***406</t>
  </si>
  <si>
    <t>山东高速新疆物流发展有限公司</t>
  </si>
  <si>
    <t>赵谭兵</t>
  </si>
  <si>
    <t>3715***1511</t>
  </si>
  <si>
    <t>152***296</t>
  </si>
  <si>
    <t>李海侨</t>
  </si>
  <si>
    <t>6501***0011</t>
  </si>
  <si>
    <t>133***979</t>
  </si>
  <si>
    <t>2026年1月</t>
  </si>
  <si>
    <t>张昆鹏</t>
  </si>
  <si>
    <t>3708***0013</t>
  </si>
  <si>
    <t>155***365</t>
  </si>
  <si>
    <t>新疆众祥环保科技有限公司</t>
  </si>
  <si>
    <t>王东鹏</t>
  </si>
  <si>
    <t>6204***0510</t>
  </si>
  <si>
    <t>181***664</t>
  </si>
  <si>
    <t>新疆天润乳业股份有限公司</t>
  </si>
  <si>
    <t>刘云飞</t>
  </si>
  <si>
    <t>6542***1517</t>
  </si>
  <si>
    <t>191***518</t>
  </si>
  <si>
    <t>新疆宏旗龙达汽车销售服务有限公司</t>
  </si>
  <si>
    <t>梁成</t>
  </si>
  <si>
    <t>6522***2716</t>
  </si>
  <si>
    <t>135***801</t>
  </si>
  <si>
    <t>新疆海力特农业科技集团有限公司</t>
  </si>
  <si>
    <t>陈银霞</t>
  </si>
  <si>
    <t>4127***1224</t>
  </si>
  <si>
    <t>182***568</t>
  </si>
  <si>
    <t>张磊</t>
  </si>
  <si>
    <t>1306***7030</t>
  </si>
  <si>
    <t>186***036</t>
  </si>
  <si>
    <t>雷时雨</t>
  </si>
  <si>
    <t>6501***4720</t>
  </si>
  <si>
    <t>130***070</t>
  </si>
  <si>
    <t>新疆神龙新材料科技有限公司</t>
  </si>
  <si>
    <t>夏提合·巴合提别</t>
  </si>
  <si>
    <t>6501***4411</t>
  </si>
  <si>
    <t>175***892</t>
  </si>
  <si>
    <t>苏比努尔·依不拉音</t>
  </si>
  <si>
    <t>6529***4827</t>
  </si>
  <si>
    <t>181***062</t>
  </si>
  <si>
    <t>期曼姑·吾布里卡斯木</t>
  </si>
  <si>
    <t>6531***0020</t>
  </si>
  <si>
    <t>132***632</t>
  </si>
  <si>
    <t>再努热·吾买尔</t>
  </si>
  <si>
    <t>6528***0023</t>
  </si>
  <si>
    <t>131***241</t>
  </si>
  <si>
    <t>乌鲁木齐市中科高级技工学校</t>
  </si>
  <si>
    <t>徐成博</t>
  </si>
  <si>
    <t>6590***5414</t>
  </si>
  <si>
    <t>151***146</t>
  </si>
  <si>
    <t>新疆合力叉车有限公司</t>
  </si>
  <si>
    <t>阿依斯木巴提·哈不力</t>
  </si>
  <si>
    <t>6501***2421</t>
  </si>
  <si>
    <t>175***387</t>
  </si>
  <si>
    <t>古再奴尔·买吐送</t>
  </si>
  <si>
    <t>6532***3229</t>
  </si>
  <si>
    <t>181***590</t>
  </si>
  <si>
    <t>林爱明</t>
  </si>
  <si>
    <t>5113***0285</t>
  </si>
  <si>
    <t>173***946</t>
  </si>
  <si>
    <t>2025年1月</t>
  </si>
  <si>
    <t>新疆崇吾斯坦目食品科技有限公司</t>
  </si>
  <si>
    <t>阿卜杜拉·毛拉木</t>
  </si>
  <si>
    <t>6531***5612</t>
  </si>
  <si>
    <t>166***425</t>
  </si>
  <si>
    <t>中瀛国际工程管理有限公司新疆分公司</t>
  </si>
  <si>
    <t>贾米雪</t>
  </si>
  <si>
    <t>6523***3521</t>
  </si>
  <si>
    <t>152***682</t>
  </si>
  <si>
    <t>新疆炫烨汽车服务有限公司</t>
  </si>
  <si>
    <t>黄嘉怡</t>
  </si>
  <si>
    <t>6501***502X</t>
  </si>
  <si>
    <t>133***402</t>
  </si>
  <si>
    <t>新疆力天世纪供应链服务有限公司</t>
  </si>
  <si>
    <t>张鑫</t>
  </si>
  <si>
    <t>5113***9148</t>
  </si>
  <si>
    <t>139***433</t>
  </si>
  <si>
    <t>新疆万国畅游国际旅行社有限公司</t>
  </si>
  <si>
    <t>马玥</t>
  </si>
  <si>
    <t>6223***0827</t>
  </si>
  <si>
    <t>189***625</t>
  </si>
  <si>
    <t>王梦幻</t>
  </si>
  <si>
    <t>3412***4625</t>
  </si>
  <si>
    <t>132***571</t>
  </si>
  <si>
    <t>新疆合领国有资产经营管理有限公司</t>
  </si>
  <si>
    <t>陈林林</t>
  </si>
  <si>
    <t>6205***2321</t>
  </si>
  <si>
    <t>186***626</t>
  </si>
  <si>
    <t>新疆兵投检验检测有限责任公司</t>
  </si>
  <si>
    <t>犹新渝</t>
  </si>
  <si>
    <t>6105***0014</t>
  </si>
  <si>
    <t>187***806</t>
  </si>
  <si>
    <t>石小燕</t>
  </si>
  <si>
    <t>6204***6423</t>
  </si>
  <si>
    <t>139***126</t>
  </si>
  <si>
    <t>买买提艾力·吐尔艾合买提</t>
  </si>
  <si>
    <t>6531***1534</t>
  </si>
  <si>
    <t>150***980</t>
  </si>
  <si>
    <t>2026年6月</t>
  </si>
  <si>
    <t>新疆神龙新材科技有限公司</t>
  </si>
  <si>
    <t>贺银杰</t>
  </si>
  <si>
    <t>6223***331X</t>
  </si>
  <si>
    <t>191***048</t>
  </si>
  <si>
    <t>新疆众乐企业管理咨询有限公司</t>
  </si>
  <si>
    <t>周茹慧</t>
  </si>
  <si>
    <t>6205***1728</t>
  </si>
  <si>
    <t>188***747</t>
  </si>
  <si>
    <t>新疆新科汽车有限公司</t>
  </si>
  <si>
    <t>巴合江·达吾烈提别克</t>
  </si>
  <si>
    <t>6501***4421</t>
  </si>
  <si>
    <t>159***901</t>
  </si>
  <si>
    <t>新疆宏信佳成包装有限公司</t>
  </si>
  <si>
    <t>陈鑫宇</t>
  </si>
  <si>
    <t>6501***201X</t>
  </si>
  <si>
    <t>176***161</t>
  </si>
  <si>
    <t>新疆华源鼎泰医药有限公司</t>
  </si>
  <si>
    <t>颉姜蕙</t>
  </si>
  <si>
    <t>6205***2647</t>
  </si>
  <si>
    <t>181***365</t>
  </si>
  <si>
    <t>新疆润恒置业有限公司</t>
  </si>
  <si>
    <t>陈佳佳</t>
  </si>
  <si>
    <t>4113***3421</t>
  </si>
  <si>
    <t>181***595</t>
  </si>
  <si>
    <t>新疆兵建城市投资建设有限公司</t>
  </si>
  <si>
    <t>赵伊新</t>
  </si>
  <si>
    <t>6101***0045</t>
  </si>
  <si>
    <t>188***898</t>
  </si>
  <si>
    <t>新疆悦享科技有限责任公司</t>
  </si>
  <si>
    <t>李洁</t>
  </si>
  <si>
    <t>6223***1740</t>
  </si>
  <si>
    <t>181***636</t>
  </si>
  <si>
    <t>新疆展博金属新材料有限公司</t>
  </si>
  <si>
    <t>杨雯</t>
  </si>
  <si>
    <t>6523***3827</t>
  </si>
  <si>
    <t>186***601</t>
  </si>
  <si>
    <t>张冉</t>
  </si>
  <si>
    <t>6543***0328</t>
  </si>
  <si>
    <t>151***078</t>
  </si>
  <si>
    <t>雍皓然</t>
  </si>
  <si>
    <t>5113***4910</t>
  </si>
  <si>
    <t>133***789</t>
  </si>
  <si>
    <t>新疆青野国际旅行社有限公司</t>
  </si>
  <si>
    <t>王政辉</t>
  </si>
  <si>
    <t>6501***131X</t>
  </si>
  <si>
    <t>181***126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</si>
</sst>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_ "/>
    <numFmt numFmtId="179" formatCode="0_);[Red]\(0\)"/>
    <numFmt numFmtId="180" formatCode="0.00;[Red]0.00"/>
    <numFmt numFmtId="181" formatCode="0_);\(0\)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0">
      <alignment vertical="center"/>
    </xf>
    <xf numFmtId="9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 shrinkToFit="1"/>
    </xf>
    <xf numFmtId="178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81" fontId="5" fillId="0" borderId="1" xfId="0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" xfId="49"/>
    <cellStyle name="百分比 4" xfId="50"/>
    <cellStyle name="常规 10" xfId="51"/>
    <cellStyle name="常规 3" xfId="52"/>
    <cellStyle name="常规 5" xfId="53"/>
  </cellStyles>
  <dxfs count="19">
    <dxf>
      <font>
        <color indexed="16"/>
      </font>
      <fill>
        <patternFill patternType="solid">
          <fgColor indexed="10"/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6645016450014_5b2a\msg\file\2026-03\&#31038;&#20445;&#34917;&#36148;2026.2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6645016450014_5b2a\msg\file\2026-03\2026&#24180;2&#26376;&#22825;&#28070;&#21271;&#20141;&#31038;&#20445;&#34917;&#36148;&#33457;&#21517;&#20876;%20&#27719;&#24635;&#34920;(&#2345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6">
          <cell r="C6" t="str">
            <v>崔娟</v>
          </cell>
          <cell r="D6" t="str">
            <v>女</v>
          </cell>
          <cell r="E6" t="str">
            <v>640321198811162120</v>
          </cell>
          <cell r="F6">
            <v>18195558068</v>
          </cell>
          <cell r="G6" t="str">
            <v>普通劳动者</v>
          </cell>
          <cell r="H6">
            <v>8448</v>
          </cell>
        </row>
        <row r="7">
          <cell r="C7" t="str">
            <v>刘学志</v>
          </cell>
          <cell r="D7" t="str">
            <v>男</v>
          </cell>
          <cell r="E7" t="str">
            <v>622224197912134011</v>
          </cell>
          <cell r="F7">
            <v>13579816576</v>
          </cell>
          <cell r="G7" t="str">
            <v>普通劳动者</v>
          </cell>
          <cell r="H7">
            <v>7117</v>
          </cell>
        </row>
        <row r="8">
          <cell r="C8" t="str">
            <v>高光辉</v>
          </cell>
          <cell r="D8" t="str">
            <v>男</v>
          </cell>
          <cell r="E8" t="str">
            <v>62272619980916123X</v>
          </cell>
          <cell r="F8">
            <v>15249303243</v>
          </cell>
          <cell r="G8" t="str">
            <v>普通劳动者</v>
          </cell>
          <cell r="H8">
            <v>6497</v>
          </cell>
        </row>
        <row r="9">
          <cell r="C9" t="str">
            <v>王亚农</v>
          </cell>
          <cell r="D9" t="str">
            <v>男</v>
          </cell>
          <cell r="E9" t="str">
            <v>370283199101065839</v>
          </cell>
          <cell r="F9">
            <v>18290887330</v>
          </cell>
          <cell r="G9" t="str">
            <v>普通劳动者</v>
          </cell>
          <cell r="H9">
            <v>8448</v>
          </cell>
        </row>
        <row r="10">
          <cell r="C10" t="str">
            <v>郭宁</v>
          </cell>
          <cell r="D10" t="str">
            <v>男</v>
          </cell>
          <cell r="E10" t="str">
            <v>650103199007066413</v>
          </cell>
          <cell r="F10">
            <v>15199011359</v>
          </cell>
          <cell r="G10" t="str">
            <v>普通劳动者</v>
          </cell>
          <cell r="H10">
            <v>6944</v>
          </cell>
        </row>
        <row r="11">
          <cell r="C11" t="str">
            <v>马晓刚</v>
          </cell>
          <cell r="D11" t="str">
            <v>男</v>
          </cell>
          <cell r="E11" t="str">
            <v>652301199311032517</v>
          </cell>
          <cell r="F11">
            <v>15199375041</v>
          </cell>
          <cell r="G11" t="str">
            <v>普通劳动者</v>
          </cell>
          <cell r="H11">
            <v>8448</v>
          </cell>
        </row>
        <row r="12">
          <cell r="C12" t="str">
            <v>刘慧芳</v>
          </cell>
          <cell r="D12" t="str">
            <v>女</v>
          </cell>
          <cell r="E12" t="str">
            <v>412721199410045041</v>
          </cell>
          <cell r="F12">
            <v>15719982125</v>
          </cell>
          <cell r="G12" t="str">
            <v>普通劳动者</v>
          </cell>
          <cell r="H12">
            <v>6511</v>
          </cell>
        </row>
        <row r="13">
          <cell r="C13" t="str">
            <v>王佳蕊</v>
          </cell>
          <cell r="D13" t="str">
            <v>女</v>
          </cell>
          <cell r="E13" t="str">
            <v>650106199703281327</v>
          </cell>
          <cell r="F13">
            <v>13199846784</v>
          </cell>
          <cell r="G13" t="str">
            <v>普通劳动者</v>
          </cell>
          <cell r="H13">
            <v>6301</v>
          </cell>
        </row>
        <row r="14">
          <cell r="C14" t="str">
            <v>阿不都热扎克·热合曼</v>
          </cell>
          <cell r="D14" t="str">
            <v>男</v>
          </cell>
          <cell r="E14" t="str">
            <v>652122198406240016</v>
          </cell>
          <cell r="F14">
            <v>15026080263</v>
          </cell>
          <cell r="G14" t="str">
            <v>普通劳动者</v>
          </cell>
          <cell r="H14">
            <v>6982</v>
          </cell>
        </row>
        <row r="15">
          <cell r="C15" t="str">
            <v>杨帆</v>
          </cell>
          <cell r="D15" t="str">
            <v>男</v>
          </cell>
          <cell r="E15" t="str">
            <v>430523199802057213</v>
          </cell>
          <cell r="F15">
            <v>19973254773</v>
          </cell>
          <cell r="G15" t="str">
            <v>普通劳动者</v>
          </cell>
          <cell r="H15">
            <v>7787</v>
          </cell>
        </row>
        <row r="16">
          <cell r="C16" t="str">
            <v>陈美颖</v>
          </cell>
          <cell r="D16" t="str">
            <v>女</v>
          </cell>
          <cell r="E16" t="str">
            <v>650103199412190629</v>
          </cell>
          <cell r="F16">
            <v>18599189199</v>
          </cell>
          <cell r="G16" t="str">
            <v>普通劳动者</v>
          </cell>
          <cell r="H16">
            <v>6667</v>
          </cell>
        </row>
        <row r="17">
          <cell r="C17" t="str">
            <v>何慧航</v>
          </cell>
          <cell r="D17" t="str">
            <v>女</v>
          </cell>
          <cell r="E17" t="str">
            <v>411121199907157061</v>
          </cell>
          <cell r="F17">
            <v>18195937647</v>
          </cell>
          <cell r="G17" t="str">
            <v>普通劳动者</v>
          </cell>
          <cell r="H17">
            <v>7285</v>
          </cell>
        </row>
        <row r="18">
          <cell r="C18" t="str">
            <v>池欣荣</v>
          </cell>
          <cell r="D18" t="str">
            <v>女</v>
          </cell>
          <cell r="E18" t="str">
            <v>412727199504132021</v>
          </cell>
          <cell r="F18">
            <v>18338616387</v>
          </cell>
          <cell r="G18" t="str">
            <v>普通劳动者</v>
          </cell>
          <cell r="H18">
            <v>6581</v>
          </cell>
        </row>
        <row r="19">
          <cell r="C19" t="str">
            <v>马康龙</v>
          </cell>
          <cell r="D19" t="str">
            <v>男</v>
          </cell>
          <cell r="E19" t="str">
            <v>650121199708243710</v>
          </cell>
          <cell r="F19">
            <v>17799796002</v>
          </cell>
          <cell r="G19" t="str">
            <v>普通劳动者</v>
          </cell>
          <cell r="H19">
            <v>7051</v>
          </cell>
        </row>
        <row r="20">
          <cell r="C20" t="str">
            <v>牛文斌</v>
          </cell>
          <cell r="D20" t="str">
            <v>男</v>
          </cell>
          <cell r="E20" t="str">
            <v>659001199809133614</v>
          </cell>
          <cell r="F20">
            <v>18703098103</v>
          </cell>
          <cell r="G20" t="str">
            <v>普通劳动者</v>
          </cell>
          <cell r="H20">
            <v>5069</v>
          </cell>
        </row>
        <row r="21">
          <cell r="C21" t="str">
            <v>张健</v>
          </cell>
          <cell r="D21" t="str">
            <v>男</v>
          </cell>
          <cell r="E21" t="str">
            <v>650105198012100717</v>
          </cell>
          <cell r="F21">
            <v>15739076208</v>
          </cell>
          <cell r="G21" t="str">
            <v>普通劳动者</v>
          </cell>
          <cell r="H21">
            <v>8448</v>
          </cell>
        </row>
        <row r="22">
          <cell r="C22" t="str">
            <v>李景羽</v>
          </cell>
          <cell r="D22" t="str">
            <v>女</v>
          </cell>
          <cell r="E22" t="str">
            <v>620123200506150949</v>
          </cell>
          <cell r="F22">
            <v>19593138473</v>
          </cell>
          <cell r="G22" t="str">
            <v>普通劳动者</v>
          </cell>
          <cell r="H22">
            <v>6777</v>
          </cell>
        </row>
        <row r="23">
          <cell r="C23" t="str">
            <v>肖龙</v>
          </cell>
          <cell r="D23" t="str">
            <v>男</v>
          </cell>
          <cell r="E23" t="str">
            <v>622421199106104839</v>
          </cell>
          <cell r="F23">
            <v>15509946102</v>
          </cell>
          <cell r="G23" t="str">
            <v>普通劳动者</v>
          </cell>
          <cell r="H23">
            <v>5284</v>
          </cell>
        </row>
        <row r="24">
          <cell r="C24" t="str">
            <v>杨楠</v>
          </cell>
          <cell r="D24" t="str">
            <v>男</v>
          </cell>
          <cell r="E24" t="str">
            <v>650106200010171614</v>
          </cell>
          <cell r="F24">
            <v>17690896007</v>
          </cell>
          <cell r="G24" t="str">
            <v>普通劳动者</v>
          </cell>
          <cell r="H24">
            <v>5175</v>
          </cell>
        </row>
        <row r="25">
          <cell r="C25" t="str">
            <v>冯龙海</v>
          </cell>
          <cell r="D25" t="str">
            <v>男</v>
          </cell>
          <cell r="E25" t="str">
            <v>652324200005130012</v>
          </cell>
          <cell r="F25">
            <v>17395712597</v>
          </cell>
          <cell r="G25" t="str">
            <v>普通劳动者</v>
          </cell>
          <cell r="H25">
            <v>6625</v>
          </cell>
        </row>
        <row r="26">
          <cell r="C26" t="str">
            <v>马建新</v>
          </cell>
          <cell r="D26" t="str">
            <v>男</v>
          </cell>
          <cell r="E26" t="str">
            <v>650106198006102034</v>
          </cell>
          <cell r="F26">
            <v>13201335444</v>
          </cell>
          <cell r="G26" t="str">
            <v>普通劳动者</v>
          </cell>
          <cell r="H26">
            <v>5069</v>
          </cell>
        </row>
        <row r="27">
          <cell r="C27" t="str">
            <v>海瑞</v>
          </cell>
          <cell r="D27" t="str">
            <v>男</v>
          </cell>
          <cell r="E27" t="str">
            <v>650106199608092317</v>
          </cell>
          <cell r="F27">
            <v>17599795997</v>
          </cell>
          <cell r="G27" t="str">
            <v>普通劳动者</v>
          </cell>
          <cell r="H27">
            <v>5069</v>
          </cell>
        </row>
        <row r="28">
          <cell r="C28" t="str">
            <v>徐智伟</v>
          </cell>
          <cell r="D28" t="str">
            <v>男</v>
          </cell>
          <cell r="E28" t="str">
            <v>652301200009070315</v>
          </cell>
          <cell r="F28">
            <v>17799599007</v>
          </cell>
          <cell r="G28" t="str">
            <v>普通劳动者</v>
          </cell>
          <cell r="H28">
            <v>8448</v>
          </cell>
        </row>
        <row r="29">
          <cell r="C29" t="str">
            <v>赵汀雨</v>
          </cell>
          <cell r="D29" t="str">
            <v>女</v>
          </cell>
          <cell r="E29" t="str">
            <v>650106200009251326</v>
          </cell>
          <cell r="F29">
            <v>15276712607</v>
          </cell>
          <cell r="G29" t="str">
            <v>普通劳动者</v>
          </cell>
          <cell r="H29">
            <v>5069</v>
          </cell>
        </row>
        <row r="30">
          <cell r="C30" t="str">
            <v>王玉萍</v>
          </cell>
          <cell r="D30" t="str">
            <v>女</v>
          </cell>
          <cell r="E30" t="str">
            <v>622301199612122043</v>
          </cell>
          <cell r="F30">
            <v>18899599326</v>
          </cell>
          <cell r="G30" t="str">
            <v>高校毕业生</v>
          </cell>
          <cell r="H30">
            <v>8448</v>
          </cell>
        </row>
        <row r="31">
          <cell r="C31" t="str">
            <v>尹慧</v>
          </cell>
          <cell r="D31" t="str">
            <v>女</v>
          </cell>
          <cell r="E31" t="str">
            <v>650106199910082021</v>
          </cell>
          <cell r="F31">
            <v>15160956195</v>
          </cell>
          <cell r="G31" t="str">
            <v>高校毕业生</v>
          </cell>
          <cell r="H31">
            <v>6979</v>
          </cell>
        </row>
        <row r="32">
          <cell r="C32" t="str">
            <v>邓笑利</v>
          </cell>
          <cell r="D32" t="str">
            <v>女</v>
          </cell>
          <cell r="E32" t="str">
            <v>341225199810100280</v>
          </cell>
          <cell r="F32">
            <v>15029206616</v>
          </cell>
          <cell r="G32" t="str">
            <v>高校毕业生</v>
          </cell>
          <cell r="H32">
            <v>8448</v>
          </cell>
        </row>
        <row r="33">
          <cell r="C33" t="str">
            <v>胡美丽</v>
          </cell>
          <cell r="D33" t="str">
            <v>女</v>
          </cell>
          <cell r="E33" t="str">
            <v>621222199903165647</v>
          </cell>
          <cell r="F33">
            <v>18799754382</v>
          </cell>
          <cell r="G33" t="str">
            <v>高校毕业生</v>
          </cell>
          <cell r="H33">
            <v>8448</v>
          </cell>
        </row>
        <row r="34">
          <cell r="C34" t="str">
            <v>刘思慧</v>
          </cell>
          <cell r="D34" t="str">
            <v>女</v>
          </cell>
          <cell r="E34" t="str">
            <v>652301200005166424</v>
          </cell>
          <cell r="F34">
            <v>15999095496</v>
          </cell>
          <cell r="G34" t="str">
            <v>高校毕业生</v>
          </cell>
          <cell r="H34">
            <v>7780</v>
          </cell>
        </row>
        <row r="35">
          <cell r="C35" t="str">
            <v>周玥</v>
          </cell>
          <cell r="D35" t="str">
            <v>女</v>
          </cell>
          <cell r="E35" t="str">
            <v>654226199902210040</v>
          </cell>
          <cell r="F35">
            <v>13325674314</v>
          </cell>
          <cell r="G35" t="str">
            <v>高校毕业生</v>
          </cell>
          <cell r="H35">
            <v>7396</v>
          </cell>
        </row>
        <row r="36">
          <cell r="C36" t="str">
            <v>杨宇龙</v>
          </cell>
          <cell r="D36" t="str">
            <v>男</v>
          </cell>
          <cell r="E36" t="str">
            <v>654001200102213312</v>
          </cell>
          <cell r="F36">
            <v>18703074207</v>
          </cell>
          <cell r="G36" t="str">
            <v>高校毕业生</v>
          </cell>
          <cell r="H36">
            <v>7956</v>
          </cell>
        </row>
        <row r="37">
          <cell r="C37" t="str">
            <v>张磊海</v>
          </cell>
          <cell r="D37" t="str">
            <v>男</v>
          </cell>
          <cell r="E37" t="str">
            <v>622301200109084313</v>
          </cell>
          <cell r="F37">
            <v>18193573989</v>
          </cell>
          <cell r="G37" t="str">
            <v>高校毕业生</v>
          </cell>
          <cell r="H37">
            <v>7853</v>
          </cell>
        </row>
        <row r="38">
          <cell r="C38" t="str">
            <v>马卓</v>
          </cell>
          <cell r="D38" t="str">
            <v>男</v>
          </cell>
          <cell r="E38" t="str">
            <v>650121200010273219</v>
          </cell>
          <cell r="F38">
            <v>17690739308</v>
          </cell>
          <cell r="G38" t="str">
            <v>高校毕业生</v>
          </cell>
          <cell r="H38">
            <v>7954</v>
          </cell>
        </row>
        <row r="39">
          <cell r="C39" t="str">
            <v>杨颜菲</v>
          </cell>
          <cell r="D39" t="str">
            <v>女</v>
          </cell>
          <cell r="E39" t="str">
            <v>652327200010170026</v>
          </cell>
          <cell r="F39">
            <v>13779869438</v>
          </cell>
          <cell r="G39" t="str">
            <v>高校毕业生</v>
          </cell>
          <cell r="H39">
            <v>6555</v>
          </cell>
        </row>
        <row r="40">
          <cell r="C40" t="str">
            <v>郭雪雯</v>
          </cell>
          <cell r="D40" t="str">
            <v>女</v>
          </cell>
          <cell r="E40" t="str">
            <v>652324200203150022</v>
          </cell>
          <cell r="F40">
            <v>13999102776</v>
          </cell>
          <cell r="G40" t="str">
            <v>高校毕业生</v>
          </cell>
          <cell r="H40">
            <v>6898</v>
          </cell>
        </row>
        <row r="41">
          <cell r="C41" t="str">
            <v>尹丹</v>
          </cell>
          <cell r="D41" t="str">
            <v>女</v>
          </cell>
          <cell r="E41" t="str">
            <v>652328199908110047</v>
          </cell>
          <cell r="F41">
            <v>18699484382</v>
          </cell>
          <cell r="G41" t="str">
            <v>高校毕业生</v>
          </cell>
          <cell r="H41">
            <v>6982</v>
          </cell>
        </row>
        <row r="42">
          <cell r="C42" t="str">
            <v>张嫚</v>
          </cell>
          <cell r="D42" t="str">
            <v>女</v>
          </cell>
          <cell r="E42" t="str">
            <v>341225200212015524</v>
          </cell>
          <cell r="F42">
            <v>13779621038</v>
          </cell>
          <cell r="G42" t="str">
            <v>高校毕业生</v>
          </cell>
          <cell r="H42">
            <v>5674</v>
          </cell>
        </row>
        <row r="43">
          <cell r="C43" t="str">
            <v>王芳平</v>
          </cell>
          <cell r="D43" t="str">
            <v>女</v>
          </cell>
          <cell r="E43" t="str">
            <v>652301199911154446</v>
          </cell>
          <cell r="F43">
            <v>18196145521</v>
          </cell>
          <cell r="G43" t="str">
            <v>高校毕业生</v>
          </cell>
          <cell r="H43">
            <v>7625</v>
          </cell>
        </row>
        <row r="44">
          <cell r="C44" t="str">
            <v>余恩赫</v>
          </cell>
          <cell r="D44" t="str">
            <v>男</v>
          </cell>
          <cell r="E44" t="str">
            <v>46003320020605037X</v>
          </cell>
          <cell r="F44">
            <v>17589828219</v>
          </cell>
          <cell r="G44" t="str">
            <v>高校毕业生</v>
          </cell>
          <cell r="H44">
            <v>6302</v>
          </cell>
        </row>
        <row r="45">
          <cell r="C45" t="str">
            <v>杜拉特·乌斯番</v>
          </cell>
          <cell r="D45" t="str">
            <v>男</v>
          </cell>
          <cell r="E45" t="str">
            <v>654128200205120616</v>
          </cell>
          <cell r="F45">
            <v>18160697377</v>
          </cell>
          <cell r="G45" t="str">
            <v>高校毕业生</v>
          </cell>
          <cell r="H45">
            <v>5287</v>
          </cell>
        </row>
        <row r="46">
          <cell r="C46" t="str">
            <v>马文豪</v>
          </cell>
          <cell r="D46" t="str">
            <v>男</v>
          </cell>
          <cell r="E46" t="str">
            <v>412728200209254554</v>
          </cell>
          <cell r="F46">
            <v>15299626257</v>
          </cell>
          <cell r="G46" t="str">
            <v>高校毕业生</v>
          </cell>
          <cell r="H46">
            <v>6430</v>
          </cell>
        </row>
        <row r="47">
          <cell r="C47" t="str">
            <v>腾隽岩</v>
          </cell>
          <cell r="D47" t="str">
            <v>男</v>
          </cell>
          <cell r="E47" t="str">
            <v>650102199811206513</v>
          </cell>
          <cell r="F47">
            <v>15099198225</v>
          </cell>
          <cell r="G47" t="str">
            <v>高校毕业生</v>
          </cell>
          <cell r="H47">
            <v>6162</v>
          </cell>
        </row>
        <row r="48">
          <cell r="C48" t="str">
            <v>张泽坤</v>
          </cell>
          <cell r="D48" t="str">
            <v>男</v>
          </cell>
          <cell r="E48" t="str">
            <v>410522200211306295</v>
          </cell>
          <cell r="F48">
            <v>18140962991</v>
          </cell>
          <cell r="G48" t="str">
            <v>高校毕业生</v>
          </cell>
          <cell r="H48">
            <v>5069</v>
          </cell>
        </row>
        <row r="49">
          <cell r="C49" t="str">
            <v>刘恩慧</v>
          </cell>
          <cell r="D49" t="str">
            <v>女</v>
          </cell>
          <cell r="E49" t="str">
            <v>654023199909221789</v>
          </cell>
          <cell r="F49">
            <v>13899913464</v>
          </cell>
          <cell r="G49" t="str">
            <v>高校毕业生</v>
          </cell>
          <cell r="H49">
            <v>5069</v>
          </cell>
        </row>
        <row r="50">
          <cell r="C50" t="str">
            <v>付志昂</v>
          </cell>
          <cell r="D50" t="str">
            <v>男</v>
          </cell>
          <cell r="E50" t="str">
            <v>412727200001111259</v>
          </cell>
          <cell r="F50">
            <v>13399002726</v>
          </cell>
          <cell r="G50" t="str">
            <v>高校毕业生</v>
          </cell>
          <cell r="H50">
            <v>5977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补贴申请表"/>
      <sheetName val="2.补贴审批表"/>
      <sheetName val="3.社保补贴 (1.2牧场)"/>
      <sheetName val="3.社保补贴 (2牧场) (2)"/>
      <sheetName val="花名册"/>
      <sheetName val="1牧场"/>
      <sheetName val="Sheet12"/>
      <sheetName val="Sheet10"/>
      <sheetName val="Sheet11"/>
      <sheetName val="2月"/>
      <sheetName val="3月"/>
      <sheetName val="增员"/>
      <sheetName val="12月增员 "/>
      <sheetName val="12月减员"/>
      <sheetName val="3.社保补贴 (2牧场)"/>
      <sheetName val="1牧场社保补贴"/>
      <sheetName val="Sheet7"/>
      <sheetName val="Sheet8"/>
      <sheetName val="11月牧场花名册"/>
      <sheetName val="12月2牧场花名册"/>
      <sheetName val="Sheet9"/>
      <sheetName val="新入职"/>
      <sheetName val="10月社保"/>
      <sheetName val="Sheet5"/>
      <sheetName val="Sheet6"/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 refreshError="1">
        <row r="6">
          <cell r="C6" t="str">
            <v>李能占</v>
          </cell>
          <cell r="D6" t="str">
            <v>李能占</v>
          </cell>
          <cell r="E6" t="str">
            <v>男</v>
          </cell>
          <cell r="F6" t="str">
            <v>622627197307154357</v>
          </cell>
          <cell r="G6">
            <v>15378087514</v>
          </cell>
          <cell r="H6" t="str">
            <v>普通劳动者</v>
          </cell>
          <cell r="I6">
            <v>5154.31</v>
          </cell>
        </row>
        <row r="7">
          <cell r="C7" t="str">
            <v>布威海丽且·穆太力普</v>
          </cell>
          <cell r="D7" t="str">
            <v>布威海丽且·穆太力普</v>
          </cell>
          <cell r="E7" t="str">
            <v>女</v>
          </cell>
          <cell r="F7" t="str">
            <v>653121199206202620</v>
          </cell>
          <cell r="G7" t="str">
            <v>13364745881</v>
          </cell>
          <cell r="H7" t="str">
            <v>普通劳动者</v>
          </cell>
          <cell r="I7">
            <v>5069</v>
          </cell>
        </row>
        <row r="8">
          <cell r="C8" t="str">
            <v>努尔艾力·伊马木</v>
          </cell>
          <cell r="D8" t="str">
            <v>努尔艾力·伊马木</v>
          </cell>
          <cell r="E8" t="str">
            <v>男</v>
          </cell>
          <cell r="F8" t="str">
            <v>653121199102212613</v>
          </cell>
          <cell r="G8" t="str">
            <v>13579302081</v>
          </cell>
          <cell r="H8" t="str">
            <v>普通劳动者</v>
          </cell>
          <cell r="I8">
            <v>5069</v>
          </cell>
        </row>
        <row r="9">
          <cell r="C9" t="str">
            <v>库尔班·热合曼</v>
          </cell>
          <cell r="D9" t="str">
            <v>库尔班·热合曼</v>
          </cell>
          <cell r="E9" t="str">
            <v>男</v>
          </cell>
          <cell r="F9" t="str">
            <v>653130198610051432</v>
          </cell>
          <cell r="G9">
            <v>15276027664</v>
          </cell>
          <cell r="H9" t="str">
            <v>普通劳动者</v>
          </cell>
          <cell r="I9">
            <v>6465.15</v>
          </cell>
        </row>
        <row r="10">
          <cell r="C10" t="str">
            <v>阿瓦古丽·吾斯曼</v>
          </cell>
          <cell r="D10" t="str">
            <v>阿瓦古丽·吾斯曼</v>
          </cell>
          <cell r="E10" t="str">
            <v>女</v>
          </cell>
          <cell r="F10" t="str">
            <v>653130198703201444</v>
          </cell>
          <cell r="G10">
            <v>15739949030</v>
          </cell>
          <cell r="H10" t="str">
            <v>普通劳动者</v>
          </cell>
          <cell r="I10">
            <v>5069</v>
          </cell>
        </row>
        <row r="11">
          <cell r="C11" t="str">
            <v>周正齐</v>
          </cell>
          <cell r="D11" t="str">
            <v>周正齐</v>
          </cell>
          <cell r="E11" t="str">
            <v>男</v>
          </cell>
          <cell r="F11" t="str">
            <v>652327197207084119</v>
          </cell>
          <cell r="G11">
            <v>18699493386</v>
          </cell>
          <cell r="H11" t="str">
            <v>普通劳动者</v>
          </cell>
          <cell r="I11">
            <v>7183.54</v>
          </cell>
        </row>
        <row r="12">
          <cell r="C12" t="str">
            <v>艾科拜尔江·艾力</v>
          </cell>
          <cell r="D12" t="str">
            <v>艾科拜尔江·艾力</v>
          </cell>
          <cell r="E12" t="str">
            <v>男</v>
          </cell>
          <cell r="F12" t="str">
            <v>653121199402082611</v>
          </cell>
          <cell r="G12">
            <v>13209075896</v>
          </cell>
          <cell r="H12" t="str">
            <v>普通劳动者</v>
          </cell>
          <cell r="I12">
            <v>5945.51</v>
          </cell>
        </row>
        <row r="13">
          <cell r="C13" t="str">
            <v>古再丽努尔·阿卜杜苏普尔</v>
          </cell>
          <cell r="D13" t="str">
            <v>古再丽努尔·阿卜杜苏普尔</v>
          </cell>
          <cell r="E13" t="str">
            <v>女</v>
          </cell>
          <cell r="F13" t="str">
            <v>653121199511132622</v>
          </cell>
          <cell r="G13">
            <v>18299610286</v>
          </cell>
          <cell r="H13" t="str">
            <v>普通劳动者</v>
          </cell>
          <cell r="I13">
            <v>7766.16</v>
          </cell>
        </row>
        <row r="14">
          <cell r="C14" t="str">
            <v>赵红艳</v>
          </cell>
          <cell r="D14" t="str">
            <v>赵红艳</v>
          </cell>
          <cell r="E14" t="str">
            <v>女</v>
          </cell>
          <cell r="F14" t="str">
            <v>622427198203171682</v>
          </cell>
          <cell r="G14">
            <v>19996750057</v>
          </cell>
          <cell r="H14" t="str">
            <v>普通劳动者</v>
          </cell>
          <cell r="I14">
            <v>5567.87</v>
          </cell>
        </row>
        <row r="15">
          <cell r="C15" t="str">
            <v>热依汉古丽·艾力</v>
          </cell>
          <cell r="D15" t="str">
            <v>热依汉古丽·艾力</v>
          </cell>
          <cell r="E15" t="str">
            <v>女</v>
          </cell>
          <cell r="F15" t="str">
            <v>653121199402082646</v>
          </cell>
          <cell r="G15">
            <v>18167603518</v>
          </cell>
          <cell r="H15" t="str">
            <v>普通劳动者</v>
          </cell>
          <cell r="I15">
            <v>5069</v>
          </cell>
        </row>
        <row r="16">
          <cell r="C16" t="str">
            <v>吐尔逊·艾买尔</v>
          </cell>
          <cell r="D16" t="str">
            <v>吐尔逊·艾买尔</v>
          </cell>
          <cell r="E16" t="str">
            <v>男</v>
          </cell>
          <cell r="F16" t="str">
            <v>653130199412061458</v>
          </cell>
          <cell r="G16">
            <v>13699959414</v>
          </cell>
          <cell r="H16" t="str">
            <v>普通劳动者</v>
          </cell>
          <cell r="I16">
            <v>5371.05</v>
          </cell>
        </row>
        <row r="17">
          <cell r="C17" t="str">
            <v>布沙热汗·吐孙</v>
          </cell>
          <cell r="D17" t="str">
            <v>布沙热汗·吐孙</v>
          </cell>
          <cell r="E17" t="str">
            <v>女</v>
          </cell>
          <cell r="F17" t="str">
            <v>653124198209160440</v>
          </cell>
          <cell r="G17">
            <v>17590329794</v>
          </cell>
          <cell r="H17" t="str">
            <v>普通劳动者</v>
          </cell>
          <cell r="I17">
            <v>5069</v>
          </cell>
        </row>
        <row r="18">
          <cell r="C18" t="str">
            <v>布兰·扫堂别克</v>
          </cell>
          <cell r="D18" t="e">
            <v>#N/A</v>
          </cell>
          <cell r="E18" t="str">
            <v>女</v>
          </cell>
          <cell r="F18" t="str">
            <v>652325199903303828</v>
          </cell>
          <cell r="G18">
            <v>18440408775</v>
          </cell>
          <cell r="H18" t="str">
            <v>普通劳动者</v>
          </cell>
          <cell r="I18">
            <v>6086</v>
          </cell>
        </row>
        <row r="19">
          <cell r="C19" t="str">
            <v>艾克拜尔·买买提</v>
          </cell>
          <cell r="D19" t="str">
            <v>艾克拜尔·买买提</v>
          </cell>
          <cell r="E19" t="str">
            <v>男</v>
          </cell>
          <cell r="F19" t="str">
            <v>652923199110191432</v>
          </cell>
          <cell r="G19">
            <v>13209056550</v>
          </cell>
          <cell r="H19" t="str">
            <v>普通劳动者</v>
          </cell>
          <cell r="I19">
            <v>5216.06</v>
          </cell>
        </row>
        <row r="20">
          <cell r="C20" t="str">
            <v>艾萨·热合曼</v>
          </cell>
          <cell r="D20" t="str">
            <v>艾萨·热合曼</v>
          </cell>
          <cell r="E20" t="str">
            <v>男</v>
          </cell>
          <cell r="F20" t="str">
            <v>653130199005061450</v>
          </cell>
          <cell r="G20">
            <v>18167613414</v>
          </cell>
          <cell r="H20" t="str">
            <v>普通劳动者</v>
          </cell>
          <cell r="I20">
            <v>5407.55</v>
          </cell>
        </row>
        <row r="21">
          <cell r="C21" t="str">
            <v>努热曼古丽·买合苏木</v>
          </cell>
          <cell r="D21" t="str">
            <v>努热曼古丽·买合苏木</v>
          </cell>
          <cell r="E21" t="str">
            <v>女</v>
          </cell>
          <cell r="F21" t="str">
            <v>653130199804051566</v>
          </cell>
          <cell r="G21">
            <v>18699828824</v>
          </cell>
          <cell r="H21" t="str">
            <v>普通劳动者</v>
          </cell>
          <cell r="I21">
            <v>5091.11</v>
          </cell>
        </row>
        <row r="22">
          <cell r="C22" t="str">
            <v>吾布力卡斯木·卡地尔</v>
          </cell>
          <cell r="D22" t="str">
            <v>吾布力卡斯木·卡地尔</v>
          </cell>
          <cell r="E22" t="str">
            <v>男</v>
          </cell>
          <cell r="F22" t="str">
            <v>653130199409011417</v>
          </cell>
          <cell r="G22">
            <v>15569186132</v>
          </cell>
          <cell r="H22" t="str">
            <v>普通劳动者</v>
          </cell>
          <cell r="I22">
            <v>5393.68</v>
          </cell>
        </row>
        <row r="23">
          <cell r="C23" t="str">
            <v>伊敏尼亚孜·如则</v>
          </cell>
          <cell r="D23" t="e">
            <v>#N/A</v>
          </cell>
          <cell r="E23" t="str">
            <v>男</v>
          </cell>
          <cell r="F23" t="str">
            <v>653125198503104577</v>
          </cell>
          <cell r="G23">
            <v>18699819152</v>
          </cell>
          <cell r="H23" t="str">
            <v>普通劳动者</v>
          </cell>
          <cell r="I23">
            <v>5069</v>
          </cell>
        </row>
        <row r="24">
          <cell r="C24" t="str">
            <v>阿力木江·热合曼</v>
          </cell>
          <cell r="D24" t="e">
            <v>#N/A</v>
          </cell>
          <cell r="E24" t="str">
            <v>男</v>
          </cell>
          <cell r="F24" t="str">
            <v>653125200011044416</v>
          </cell>
          <cell r="G24">
            <v>18890882728</v>
          </cell>
          <cell r="H24" t="str">
            <v>普通劳动者</v>
          </cell>
          <cell r="I24">
            <v>5069</v>
          </cell>
        </row>
        <row r="25">
          <cell r="C25" t="str">
            <v>安建兵</v>
          </cell>
          <cell r="D25" t="e">
            <v>#N/A</v>
          </cell>
          <cell r="E25" t="str">
            <v>男</v>
          </cell>
          <cell r="F25" t="str">
            <v>62282719941009353X</v>
          </cell>
          <cell r="G25">
            <v>18792621421</v>
          </cell>
          <cell r="H25" t="str">
            <v>普通劳动者</v>
          </cell>
          <cell r="I25">
            <v>5200</v>
          </cell>
        </row>
        <row r="26">
          <cell r="C26" t="str">
            <v>努斯热提·买买提</v>
          </cell>
          <cell r="D26" t="e">
            <v>#N/A</v>
          </cell>
          <cell r="E26" t="str">
            <v>女</v>
          </cell>
          <cell r="F26" t="str">
            <v>652923199111081462</v>
          </cell>
          <cell r="G26">
            <v>13279794984</v>
          </cell>
          <cell r="H26" t="str">
            <v>普通劳动者</v>
          </cell>
          <cell r="I26">
            <v>5069</v>
          </cell>
        </row>
        <row r="27">
          <cell r="C27" t="str">
            <v>叶尔森·巴合提开勒德</v>
          </cell>
          <cell r="D27" t="e">
            <v>#N/A</v>
          </cell>
          <cell r="E27" t="str">
            <v>男</v>
          </cell>
          <cell r="F27" t="str">
            <v>654125199403203792</v>
          </cell>
          <cell r="G27">
            <v>15646990092</v>
          </cell>
          <cell r="H27" t="str">
            <v>普通劳动者</v>
          </cell>
          <cell r="I27">
            <v>5088</v>
          </cell>
        </row>
        <row r="28">
          <cell r="C28" t="str">
            <v>阿卜杜凯尤木·阿卜杜苏普</v>
          </cell>
          <cell r="D28" t="str">
            <v>阿卜杜凯尤木·阿卜杜苏普</v>
          </cell>
          <cell r="E28" t="str">
            <v>男</v>
          </cell>
          <cell r="F28" t="str">
            <v>653121200410302632</v>
          </cell>
          <cell r="G28">
            <v>13070044763</v>
          </cell>
          <cell r="H28" t="str">
            <v>普通劳动者</v>
          </cell>
          <cell r="I28">
            <v>5714.52</v>
          </cell>
        </row>
        <row r="29">
          <cell r="C29" t="str">
            <v>帕尔哈提·阿卜力米提</v>
          </cell>
          <cell r="D29" t="str">
            <v>帕尔哈提·阿卜力米提</v>
          </cell>
          <cell r="E29" t="str">
            <v>男</v>
          </cell>
          <cell r="F29" t="str">
            <v>653126200509303215</v>
          </cell>
          <cell r="G29">
            <v>13657556224</v>
          </cell>
          <cell r="H29" t="str">
            <v>普通劳动者</v>
          </cell>
          <cell r="I29">
            <v>5275.32</v>
          </cell>
        </row>
        <row r="30">
          <cell r="C30" t="str">
            <v>玉素普·努尔麦麦提</v>
          </cell>
          <cell r="D30" t="str">
            <v>玉素普·努尔麦麦提</v>
          </cell>
          <cell r="E30" t="str">
            <v>男</v>
          </cell>
          <cell r="F30" t="str">
            <v>653125199709206610</v>
          </cell>
          <cell r="G30">
            <v>18129213531</v>
          </cell>
          <cell r="H30" t="str">
            <v>普通劳动者</v>
          </cell>
          <cell r="I30">
            <v>5387.66</v>
          </cell>
        </row>
        <row r="31">
          <cell r="C31" t="str">
            <v>热依汗古丽·麦麦提吐尔孙</v>
          </cell>
          <cell r="D31" t="str">
            <v>热依汗古丽·麦麦提吐尔孙</v>
          </cell>
          <cell r="E31" t="str">
            <v>女</v>
          </cell>
          <cell r="F31" t="str">
            <v>653125200105011447</v>
          </cell>
          <cell r="G31">
            <v>19009985012</v>
          </cell>
          <cell r="H31" t="str">
            <v>普通劳动者</v>
          </cell>
          <cell r="I31">
            <v>5069</v>
          </cell>
        </row>
        <row r="32">
          <cell r="C32" t="str">
            <v>图尔荪·阿卜力克木</v>
          </cell>
          <cell r="D32" t="str">
            <v>图尔荪·阿卜力克木</v>
          </cell>
          <cell r="E32" t="str">
            <v>男</v>
          </cell>
          <cell r="F32" t="str">
            <v>653130199209161453</v>
          </cell>
          <cell r="G32">
            <v>13009687883</v>
          </cell>
          <cell r="H32" t="str">
            <v>普通劳动者</v>
          </cell>
          <cell r="I32">
            <v>5264.86</v>
          </cell>
        </row>
        <row r="33">
          <cell r="C33" t="str">
            <v>麻卫东</v>
          </cell>
          <cell r="D33" t="str">
            <v>麻卫东</v>
          </cell>
          <cell r="E33" t="str">
            <v>男</v>
          </cell>
          <cell r="F33" t="str">
            <v>620525199402180835</v>
          </cell>
          <cell r="G33">
            <v>15609944450</v>
          </cell>
          <cell r="H33" t="str">
            <v>普通劳动者</v>
          </cell>
          <cell r="I33">
            <v>7410.06</v>
          </cell>
        </row>
        <row r="34">
          <cell r="C34" t="str">
            <v>艾加尔古丽·阿力木</v>
          </cell>
          <cell r="D34" t="str">
            <v>艾加尔古丽·阿力木</v>
          </cell>
          <cell r="E34" t="str">
            <v>女</v>
          </cell>
          <cell r="F34" t="str">
            <v>653129199708021820</v>
          </cell>
          <cell r="G34">
            <v>17399311258</v>
          </cell>
          <cell r="H34" t="str">
            <v>普通劳动者</v>
          </cell>
          <cell r="I34">
            <v>5069</v>
          </cell>
        </row>
        <row r="35">
          <cell r="C35" t="str">
            <v>刘龙龙</v>
          </cell>
          <cell r="D35" t="str">
            <v>刘龙龙</v>
          </cell>
          <cell r="E35" t="str">
            <v>男</v>
          </cell>
          <cell r="F35" t="str">
            <v>41162720001008441X</v>
          </cell>
          <cell r="G35">
            <v>19903990925</v>
          </cell>
          <cell r="H35" t="str">
            <v>普通劳动者</v>
          </cell>
          <cell r="I35">
            <v>8448</v>
          </cell>
        </row>
        <row r="36">
          <cell r="C36" t="str">
            <v>马军</v>
          </cell>
          <cell r="D36" t="str">
            <v>马军</v>
          </cell>
          <cell r="E36" t="str">
            <v>女</v>
          </cell>
          <cell r="F36" t="str">
            <v>620525199805012051</v>
          </cell>
          <cell r="G36">
            <v>19996707265</v>
          </cell>
          <cell r="H36" t="str">
            <v>普通劳动者</v>
          </cell>
          <cell r="I36">
            <v>5955</v>
          </cell>
        </row>
        <row r="37">
          <cell r="C37" t="str">
            <v>李建冬</v>
          </cell>
          <cell r="D37" t="str">
            <v>李建冬</v>
          </cell>
          <cell r="E37" t="str">
            <v>男</v>
          </cell>
          <cell r="F37" t="str">
            <v>652324199812220916</v>
          </cell>
          <cell r="G37">
            <v>13325666481</v>
          </cell>
          <cell r="H37" t="str">
            <v>普通劳动者</v>
          </cell>
          <cell r="I37">
            <v>5593.32</v>
          </cell>
        </row>
        <row r="38">
          <cell r="C38" t="str">
            <v>艾合买提江·依明尼亚孜</v>
          </cell>
          <cell r="D38" t="str">
            <v>艾合买提江·依明尼亚孜</v>
          </cell>
          <cell r="E38" t="str">
            <v>男</v>
          </cell>
          <cell r="F38" t="str">
            <v>653124199805300432</v>
          </cell>
          <cell r="G38">
            <v>18699898420</v>
          </cell>
          <cell r="H38" t="str">
            <v>普通劳动者</v>
          </cell>
          <cell r="I38">
            <v>5069</v>
          </cell>
        </row>
        <row r="39">
          <cell r="C39" t="str">
            <v>努尔艾则孜·麦麦提依明</v>
          </cell>
          <cell r="D39" t="str">
            <v>努尔艾则孜·麦麦提依明</v>
          </cell>
          <cell r="E39" t="str">
            <v>男</v>
          </cell>
          <cell r="F39" t="str">
            <v>653125200312200419</v>
          </cell>
          <cell r="G39">
            <v>13201316887</v>
          </cell>
          <cell r="H39" t="str">
            <v>普通劳动者</v>
          </cell>
          <cell r="I39">
            <v>5273.36</v>
          </cell>
        </row>
        <row r="40">
          <cell r="C40" t="str">
            <v>吐尔孙古丽·克热木</v>
          </cell>
          <cell r="D40" t="str">
            <v>吐尔孙古丽·克热木</v>
          </cell>
          <cell r="E40" t="str">
            <v>女</v>
          </cell>
          <cell r="F40" t="str">
            <v>653130199003061465</v>
          </cell>
          <cell r="G40">
            <v>13070054818</v>
          </cell>
          <cell r="H40" t="str">
            <v>普通劳动者</v>
          </cell>
          <cell r="I40">
            <v>5069</v>
          </cell>
        </row>
        <row r="41">
          <cell r="C41" t="str">
            <v>阿不都热依木·艾尼瓦尔</v>
          </cell>
          <cell r="D41" t="str">
            <v>阿不都热依木·艾尼瓦尔</v>
          </cell>
          <cell r="E41" t="str">
            <v>男</v>
          </cell>
          <cell r="F41" t="str">
            <v>653130199012241417</v>
          </cell>
          <cell r="G41">
            <v>14799817349</v>
          </cell>
          <cell r="H41" t="str">
            <v>普通劳动者</v>
          </cell>
          <cell r="I41">
            <v>5069</v>
          </cell>
        </row>
        <row r="42">
          <cell r="C42" t="str">
            <v>阿卜杜热伊木·米吉提</v>
          </cell>
        </row>
        <row r="42">
          <cell r="E42" t="str">
            <v>男</v>
          </cell>
          <cell r="F42" t="str">
            <v>653121200003102617</v>
          </cell>
          <cell r="G42">
            <v>17590054401</v>
          </cell>
          <cell r="H42" t="str">
            <v>普通劳动者</v>
          </cell>
          <cell r="I42">
            <v>5393.01</v>
          </cell>
        </row>
        <row r="43">
          <cell r="C43" t="str">
            <v>苏买耶·艾则孜</v>
          </cell>
          <cell r="D43" t="str">
            <v>苏买耶·艾则孜</v>
          </cell>
          <cell r="E43" t="str">
            <v>女</v>
          </cell>
          <cell r="F43" t="str">
            <v>653124200610230425</v>
          </cell>
          <cell r="G43">
            <v>19351190303</v>
          </cell>
          <cell r="H43" t="str">
            <v>普通劳动者</v>
          </cell>
          <cell r="I43">
            <v>5069</v>
          </cell>
        </row>
        <row r="44">
          <cell r="C44" t="str">
            <v>刘贺</v>
          </cell>
          <cell r="D44" t="str">
            <v>刘贺</v>
          </cell>
          <cell r="E44" t="str">
            <v>男</v>
          </cell>
          <cell r="F44" t="str">
            <v>130132199010012555</v>
          </cell>
          <cell r="G44">
            <v>18799676571</v>
          </cell>
          <cell r="H44" t="str">
            <v>普通劳动者</v>
          </cell>
          <cell r="I44">
            <v>7080.73</v>
          </cell>
        </row>
        <row r="45">
          <cell r="C45" t="str">
            <v>秦文明</v>
          </cell>
          <cell r="D45" t="str">
            <v>秦文明</v>
          </cell>
          <cell r="E45" t="str">
            <v>男</v>
          </cell>
          <cell r="F45" t="str">
            <v>652302197911051532</v>
          </cell>
          <cell r="G45">
            <v>17716981379</v>
          </cell>
          <cell r="H45" t="str">
            <v>普通劳动者</v>
          </cell>
          <cell r="I45">
            <v>5069</v>
          </cell>
        </row>
        <row r="46">
          <cell r="C46" t="str">
            <v>吾尔克孜·吐路甫</v>
          </cell>
          <cell r="D46" t="str">
            <v>吾尔克孜·吐路甫</v>
          </cell>
          <cell r="E46" t="str">
            <v>女</v>
          </cell>
          <cell r="F46" t="str">
            <v>653126200210202524</v>
          </cell>
          <cell r="G46">
            <v>17881798162</v>
          </cell>
          <cell r="H46" t="str">
            <v>普通劳动者</v>
          </cell>
          <cell r="I46">
            <v>5069</v>
          </cell>
        </row>
        <row r="47">
          <cell r="C47" t="str">
            <v>布艾加尔·阿布都赛麦提</v>
          </cell>
          <cell r="D47" t="str">
            <v>布艾加尔·阿布都赛麦提</v>
          </cell>
          <cell r="E47" t="str">
            <v>女</v>
          </cell>
          <cell r="F47" t="str">
            <v>653125200404150025</v>
          </cell>
          <cell r="G47">
            <v>15569451937</v>
          </cell>
          <cell r="H47" t="str">
            <v>普通劳动者</v>
          </cell>
          <cell r="I47">
            <v>5215.77</v>
          </cell>
        </row>
        <row r="48">
          <cell r="C48" t="str">
            <v>阿力木江·色提</v>
          </cell>
          <cell r="D48" t="str">
            <v>阿力木江·色提</v>
          </cell>
          <cell r="E48" t="str">
            <v>男</v>
          </cell>
          <cell r="F48" t="str">
            <v>652923200311285115</v>
          </cell>
          <cell r="G48">
            <v>15999401025</v>
          </cell>
          <cell r="H48" t="str">
            <v>普通劳动者</v>
          </cell>
          <cell r="I48">
            <v>5522.29</v>
          </cell>
        </row>
        <row r="49">
          <cell r="C49" t="str">
            <v>吾尔麦提·托合提</v>
          </cell>
          <cell r="D49" t="str">
            <v>吾尔麦提·托合提</v>
          </cell>
          <cell r="E49" t="str">
            <v>男</v>
          </cell>
          <cell r="F49" t="str">
            <v>65312519930111101X</v>
          </cell>
          <cell r="G49">
            <v>13579005076</v>
          </cell>
          <cell r="H49" t="str">
            <v>普通劳动者</v>
          </cell>
          <cell r="I49">
            <v>5069</v>
          </cell>
        </row>
        <row r="50">
          <cell r="C50" t="str">
            <v>布合力其木·艾孜孜</v>
          </cell>
          <cell r="D50" t="str">
            <v>布合力其木·艾孜孜</v>
          </cell>
          <cell r="E50" t="str">
            <v>男</v>
          </cell>
          <cell r="F50" t="str">
            <v>653127199203111385</v>
          </cell>
          <cell r="G50">
            <v>13123961383</v>
          </cell>
          <cell r="H50" t="str">
            <v>普通劳动者</v>
          </cell>
          <cell r="I50">
            <v>5069</v>
          </cell>
        </row>
        <row r="51">
          <cell r="C51" t="str">
            <v>阿地力·吐鲁甫</v>
          </cell>
          <cell r="D51" t="str">
            <v>阿地力·吐鲁甫</v>
          </cell>
          <cell r="E51" t="str">
            <v>男</v>
          </cell>
          <cell r="F51" t="str">
            <v>65312620050214301X</v>
          </cell>
          <cell r="G51">
            <v>15099018533</v>
          </cell>
          <cell r="H51" t="str">
            <v>普通劳动者</v>
          </cell>
          <cell r="I51">
            <v>5069</v>
          </cell>
        </row>
        <row r="52">
          <cell r="C52" t="str">
            <v>赛丽米古丽·达伍提</v>
          </cell>
          <cell r="D52" t="str">
            <v>赛丽米古丽·达伍提</v>
          </cell>
          <cell r="E52" t="str">
            <v>女</v>
          </cell>
          <cell r="F52" t="str">
            <v>653121200107012624</v>
          </cell>
          <cell r="G52">
            <v>18742783321</v>
          </cell>
          <cell r="H52" t="str">
            <v>普通劳动者</v>
          </cell>
          <cell r="I52">
            <v>5069</v>
          </cell>
        </row>
        <row r="53">
          <cell r="C53" t="str">
            <v>依木拉尼·依马木尼亚孜</v>
          </cell>
          <cell r="D53" t="str">
            <v>依木拉尼·依马木尼亚孜</v>
          </cell>
          <cell r="E53" t="str">
            <v>男</v>
          </cell>
          <cell r="F53" t="str">
            <v>653126200102183418</v>
          </cell>
          <cell r="G53">
            <v>18999964561</v>
          </cell>
          <cell r="H53" t="str">
            <v>普通劳动者</v>
          </cell>
          <cell r="I53">
            <v>5069</v>
          </cell>
        </row>
        <row r="54">
          <cell r="C54" t="str">
            <v>沈秉成</v>
          </cell>
          <cell r="D54" t="str">
            <v>沈秉成</v>
          </cell>
          <cell r="E54" t="str">
            <v>男</v>
          </cell>
          <cell r="F54" t="str">
            <v>620423199801245415</v>
          </cell>
          <cell r="G54">
            <v>18706982828</v>
          </cell>
          <cell r="H54" t="str">
            <v>普通劳动者</v>
          </cell>
          <cell r="I54">
            <v>5069</v>
          </cell>
        </row>
        <row r="55">
          <cell r="C55" t="str">
            <v>热依汗姑丽·塔西</v>
          </cell>
          <cell r="D55" t="str">
            <v>热依汗姑丽·塔西</v>
          </cell>
          <cell r="E55" t="str">
            <v>女</v>
          </cell>
          <cell r="F55" t="str">
            <v>653126200204153826</v>
          </cell>
          <cell r="G55">
            <v>17690080065</v>
          </cell>
          <cell r="H55" t="str">
            <v>普通劳动者</v>
          </cell>
          <cell r="I55">
            <v>5069</v>
          </cell>
        </row>
        <row r="56">
          <cell r="C56" t="str">
            <v>阿布里孜·艾麦提尼亚孜</v>
          </cell>
          <cell r="D56" t="str">
            <v>阿布里孜·艾麦提尼亚孜</v>
          </cell>
          <cell r="E56" t="str">
            <v>男</v>
          </cell>
          <cell r="F56" t="str">
            <v>653126200205123610</v>
          </cell>
          <cell r="G56">
            <v>13657556224</v>
          </cell>
          <cell r="H56" t="str">
            <v>普通劳动者</v>
          </cell>
          <cell r="I56">
            <v>5400.32</v>
          </cell>
        </row>
        <row r="57">
          <cell r="C57" t="str">
            <v>顾晓利</v>
          </cell>
          <cell r="D57" t="str">
            <v>顾晓利</v>
          </cell>
          <cell r="E57" t="str">
            <v>男</v>
          </cell>
          <cell r="F57" t="str">
            <v>652327197812074111</v>
          </cell>
          <cell r="G57">
            <v>18167770280</v>
          </cell>
          <cell r="H57" t="str">
            <v>普通劳动者</v>
          </cell>
          <cell r="I57">
            <v>6177.08</v>
          </cell>
        </row>
        <row r="58">
          <cell r="C58" t="str">
            <v>谢仁古丽·托合逊</v>
          </cell>
          <cell r="D58" t="str">
            <v>谢仁古丽·托合逊</v>
          </cell>
          <cell r="E58" t="str">
            <v>女</v>
          </cell>
          <cell r="F58" t="str">
            <v>653124200703190047</v>
          </cell>
          <cell r="G58">
            <v>16669600283</v>
          </cell>
          <cell r="H58" t="str">
            <v>普通劳动者</v>
          </cell>
          <cell r="I58">
            <v>5197.97</v>
          </cell>
        </row>
        <row r="59">
          <cell r="C59" t="str">
            <v>阿依努尔·阿巴斯</v>
          </cell>
          <cell r="D59" t="str">
            <v>阿依努尔·阿巴斯</v>
          </cell>
          <cell r="E59" t="str">
            <v>女</v>
          </cell>
          <cell r="F59" t="str">
            <v>653124200112130421</v>
          </cell>
          <cell r="G59">
            <v>14799847410</v>
          </cell>
          <cell r="H59" t="str">
            <v>普通劳动者</v>
          </cell>
          <cell r="I59">
            <v>5069</v>
          </cell>
        </row>
        <row r="60">
          <cell r="C60" t="str">
            <v>伊斯拉木·麦麦提</v>
          </cell>
          <cell r="D60" t="str">
            <v>伊斯拉木·麦麦提</v>
          </cell>
          <cell r="E60" t="str">
            <v>男</v>
          </cell>
          <cell r="F60" t="str">
            <v>653022200006081234</v>
          </cell>
          <cell r="G60">
            <v>15700996273</v>
          </cell>
          <cell r="H60" t="str">
            <v>普通劳动者</v>
          </cell>
          <cell r="I60">
            <v>5069</v>
          </cell>
        </row>
        <row r="61">
          <cell r="C61" t="str">
            <v>帕提故丽·如孜</v>
          </cell>
          <cell r="D61" t="str">
            <v>帕提故丽·如孜</v>
          </cell>
          <cell r="E61" t="str">
            <v>女</v>
          </cell>
          <cell r="F61" t="str">
            <v>653130198301202049</v>
          </cell>
          <cell r="G61">
            <v>16699157390</v>
          </cell>
          <cell r="H61" t="str">
            <v>普通劳动者</v>
          </cell>
          <cell r="I61">
            <v>5069</v>
          </cell>
        </row>
        <row r="62">
          <cell r="C62" t="str">
            <v>凯米尔丁·麦麦提敏</v>
          </cell>
          <cell r="D62" t="str">
            <v>凯米尔丁·麦麦提敏</v>
          </cell>
          <cell r="E62" t="str">
            <v>男</v>
          </cell>
          <cell r="F62" t="str">
            <v>653125198803012877</v>
          </cell>
          <cell r="G62">
            <v>17899983671</v>
          </cell>
          <cell r="H62" t="str">
            <v>普通劳动者</v>
          </cell>
          <cell r="I62">
            <v>5069</v>
          </cell>
        </row>
        <row r="63">
          <cell r="C63" t="str">
            <v>黄静龙</v>
          </cell>
          <cell r="D63" t="str">
            <v>黄静龙</v>
          </cell>
          <cell r="E63" t="str">
            <v>男</v>
          </cell>
          <cell r="F63" t="str">
            <v>652302199007132018</v>
          </cell>
          <cell r="G63">
            <v>13619961306</v>
          </cell>
          <cell r="H63" t="str">
            <v>普通劳动者</v>
          </cell>
          <cell r="I63">
            <v>5833</v>
          </cell>
        </row>
        <row r="64">
          <cell r="C64" t="str">
            <v>迪力扎提·达伍提</v>
          </cell>
          <cell r="D64" t="str">
            <v>迪力扎提·达伍提</v>
          </cell>
          <cell r="E64" t="str">
            <v>男</v>
          </cell>
          <cell r="F64" t="str">
            <v>652922200110264151</v>
          </cell>
          <cell r="G64">
            <v>19049053749</v>
          </cell>
          <cell r="H64" t="str">
            <v>普通劳动者</v>
          </cell>
          <cell r="I64">
            <v>5069</v>
          </cell>
        </row>
        <row r="65">
          <cell r="C65" t="str">
            <v>阿布杜艾则孜·麦麦提</v>
          </cell>
          <cell r="D65" t="str">
            <v>阿布杜艾则孜·麦麦提</v>
          </cell>
          <cell r="E65" t="str">
            <v>男</v>
          </cell>
          <cell r="F65" t="str">
            <v>653126200304153217</v>
          </cell>
          <cell r="G65">
            <v>13629987182</v>
          </cell>
          <cell r="H65" t="str">
            <v>普通劳动者</v>
          </cell>
          <cell r="I65">
            <v>5069</v>
          </cell>
        </row>
        <row r="66">
          <cell r="C66" t="str">
            <v>图尔贡江·艾拜杜拉</v>
          </cell>
          <cell r="D66" t="str">
            <v>图尔贡江·艾拜杜拉</v>
          </cell>
          <cell r="E66" t="str">
            <v>男</v>
          </cell>
          <cell r="F66" t="str">
            <v>653021200309020432</v>
          </cell>
          <cell r="G66">
            <v>15699119002</v>
          </cell>
          <cell r="H66" t="str">
            <v>普通劳动者</v>
          </cell>
          <cell r="I66">
            <v>5069</v>
          </cell>
        </row>
        <row r="67">
          <cell r="C67" t="str">
            <v>艾孜木·祖农</v>
          </cell>
          <cell r="D67" t="str">
            <v>艾孜木·祖农</v>
          </cell>
          <cell r="E67" t="str">
            <v>男</v>
          </cell>
          <cell r="F67" t="str">
            <v>650106197704100015</v>
          </cell>
          <cell r="G67">
            <v>13179911399</v>
          </cell>
          <cell r="H67" t="str">
            <v>普通劳动者</v>
          </cell>
          <cell r="I67">
            <v>7544</v>
          </cell>
        </row>
        <row r="68">
          <cell r="C68" t="str">
            <v>卜哈力其·热孜克</v>
          </cell>
          <cell r="D68" t="str">
            <v>卜哈力其·热孜克</v>
          </cell>
          <cell r="E68" t="str">
            <v>女</v>
          </cell>
          <cell r="F68" t="str">
            <v>653125200503100429</v>
          </cell>
          <cell r="G68">
            <v>17599498446</v>
          </cell>
          <cell r="H68" t="str">
            <v>普通劳动者</v>
          </cell>
          <cell r="I68">
            <v>5069</v>
          </cell>
        </row>
        <row r="69">
          <cell r="C69" t="str">
            <v>阿尔祖古丽·麦麦提</v>
          </cell>
          <cell r="D69" t="str">
            <v>阿尔祖古丽·麦麦提</v>
          </cell>
          <cell r="E69" t="str">
            <v>女</v>
          </cell>
          <cell r="F69" t="str">
            <v>653222200302153328</v>
          </cell>
          <cell r="G69">
            <v>18899047133</v>
          </cell>
          <cell r="H69" t="str">
            <v>普通劳动者</v>
          </cell>
          <cell r="I69">
            <v>5069</v>
          </cell>
        </row>
        <row r="70">
          <cell r="C70" t="str">
            <v>外力·阿卜来孜</v>
          </cell>
          <cell r="D70" t="str">
            <v>外力·阿卜来孜</v>
          </cell>
          <cell r="E70" t="str">
            <v>男</v>
          </cell>
          <cell r="F70" t="str">
            <v>653129198602151833</v>
          </cell>
          <cell r="G70">
            <v>16699933332</v>
          </cell>
          <cell r="H70" t="str">
            <v>普通劳动者</v>
          </cell>
          <cell r="I70">
            <v>5069</v>
          </cell>
        </row>
        <row r="71">
          <cell r="C71" t="str">
            <v>库热巴尼萨·萨迪尔</v>
          </cell>
          <cell r="D71" t="str">
            <v>库热巴尼萨·萨迪尔</v>
          </cell>
          <cell r="E71" t="str">
            <v>女</v>
          </cell>
          <cell r="F71" t="str">
            <v>653125199204133428</v>
          </cell>
          <cell r="G71">
            <v>15894033883</v>
          </cell>
          <cell r="H71" t="str">
            <v>普通劳动者</v>
          </cell>
          <cell r="I71">
            <v>5069</v>
          </cell>
        </row>
        <row r="72">
          <cell r="C72" t="str">
            <v>阿布杜克热木·依比拉</v>
          </cell>
          <cell r="D72" t="str">
            <v>阿布杜克热木·依比拉</v>
          </cell>
          <cell r="E72" t="str">
            <v>男</v>
          </cell>
          <cell r="F72" t="str">
            <v>653125199405203816</v>
          </cell>
          <cell r="G72">
            <v>18699610210</v>
          </cell>
          <cell r="H72" t="str">
            <v>普通劳动者</v>
          </cell>
          <cell r="I72">
            <v>5069</v>
          </cell>
        </row>
        <row r="73">
          <cell r="C73" t="str">
            <v>艾买尔江·卡地</v>
          </cell>
          <cell r="D73" t="str">
            <v>艾买尔江·卡地</v>
          </cell>
          <cell r="E73" t="str">
            <v>男</v>
          </cell>
          <cell r="F73" t="str">
            <v>653126199909190816</v>
          </cell>
          <cell r="G73">
            <v>13239700098</v>
          </cell>
          <cell r="H73" t="str">
            <v>普通劳动者</v>
          </cell>
          <cell r="I73">
            <v>5069</v>
          </cell>
        </row>
        <row r="74">
          <cell r="C74" t="str">
            <v>艾孜买提·艾尼瓦尔</v>
          </cell>
          <cell r="D74" t="str">
            <v>艾孜买提·艾尼瓦尔</v>
          </cell>
          <cell r="E74" t="str">
            <v>男</v>
          </cell>
          <cell r="F74" t="str">
            <v>653124199003010417</v>
          </cell>
          <cell r="G74">
            <v>13123961393</v>
          </cell>
          <cell r="H74" t="str">
            <v>普通劳动者</v>
          </cell>
          <cell r="I74">
            <v>5069</v>
          </cell>
        </row>
        <row r="75">
          <cell r="C75" t="str">
            <v>吐逊江·买买提</v>
          </cell>
          <cell r="D75" t="str">
            <v>吐逊江·买买提</v>
          </cell>
          <cell r="E75" t="str">
            <v>男</v>
          </cell>
          <cell r="F75" t="str">
            <v>653124199511204613</v>
          </cell>
          <cell r="G75">
            <v>15894033883</v>
          </cell>
          <cell r="H75" t="str">
            <v>普通劳动者</v>
          </cell>
          <cell r="I75">
            <v>5069</v>
          </cell>
        </row>
        <row r="76">
          <cell r="C76" t="str">
            <v>撒学林</v>
          </cell>
          <cell r="D76" t="str">
            <v>撒学林</v>
          </cell>
          <cell r="E76" t="str">
            <v>男</v>
          </cell>
          <cell r="F76" t="str">
            <v>64222119950925325X</v>
          </cell>
          <cell r="G76">
            <v>18194873585</v>
          </cell>
          <cell r="H76" t="str">
            <v>普通劳动者</v>
          </cell>
          <cell r="I76">
            <v>5069</v>
          </cell>
        </row>
        <row r="77">
          <cell r="C77" t="str">
            <v>胡弘韬</v>
          </cell>
          <cell r="D77" t="str">
            <v>胡弘韬</v>
          </cell>
          <cell r="E77" t="str">
            <v>男</v>
          </cell>
          <cell r="F77" t="str">
            <v>50022819940713127X</v>
          </cell>
          <cell r="G77">
            <v>15299065416</v>
          </cell>
          <cell r="H77" t="str">
            <v>普通劳动者</v>
          </cell>
          <cell r="I77">
            <v>6400</v>
          </cell>
        </row>
        <row r="78">
          <cell r="C78" t="str">
            <v>阿尔孜古·达吾提</v>
          </cell>
        </row>
        <row r="78">
          <cell r="F78" t="str">
            <v>653124198502020447</v>
          </cell>
          <cell r="G78">
            <v>13779497825</v>
          </cell>
          <cell r="H78" t="str">
            <v>普通劳动者</v>
          </cell>
          <cell r="I78">
            <v>5069</v>
          </cell>
        </row>
        <row r="79">
          <cell r="C79" t="str">
            <v>巴拉提江·阿不都赛买提</v>
          </cell>
        </row>
        <row r="79">
          <cell r="F79" t="str">
            <v>653124200709100436</v>
          </cell>
          <cell r="G79">
            <v>17690194335</v>
          </cell>
          <cell r="H79" t="str">
            <v>普通劳动者</v>
          </cell>
          <cell r="I79">
            <v>5069</v>
          </cell>
        </row>
        <row r="80">
          <cell r="C80" t="str">
            <v>艾孜热提艾力·斯迪克</v>
          </cell>
        </row>
        <row r="80">
          <cell r="F80" t="str">
            <v>653125199603044211</v>
          </cell>
          <cell r="G80">
            <v>15026335718</v>
          </cell>
          <cell r="H80" t="str">
            <v>普通劳动者</v>
          </cell>
          <cell r="I80">
            <v>5069</v>
          </cell>
        </row>
        <row r="81">
          <cell r="C81" t="str">
            <v>古再丽·麦提库尔班</v>
          </cell>
        </row>
        <row r="81">
          <cell r="F81" t="str">
            <v>653125199703186225</v>
          </cell>
          <cell r="G81">
            <v>17699980894</v>
          </cell>
          <cell r="H81" t="str">
            <v>普通劳动者</v>
          </cell>
          <cell r="I81">
            <v>5069</v>
          </cell>
        </row>
        <row r="82">
          <cell r="C82" t="str">
            <v>阿依努尔·吐尔洪</v>
          </cell>
        </row>
        <row r="82">
          <cell r="F82" t="str">
            <v>653124199203100425</v>
          </cell>
          <cell r="G82">
            <v>19326833623</v>
          </cell>
          <cell r="H82" t="str">
            <v>普通劳动者</v>
          </cell>
          <cell r="I82">
            <v>5069</v>
          </cell>
        </row>
        <row r="83">
          <cell r="C83" t="str">
            <v>吐孙江·阿布都热孜克</v>
          </cell>
        </row>
        <row r="83">
          <cell r="F83" t="str">
            <v>65312419930127041X</v>
          </cell>
          <cell r="G83">
            <v>19326833622</v>
          </cell>
          <cell r="H83" t="str">
            <v>普通劳动者</v>
          </cell>
          <cell r="I83">
            <v>5069</v>
          </cell>
        </row>
        <row r="84">
          <cell r="C84" t="str">
            <v>张伟</v>
          </cell>
          <cell r="D84" t="str">
            <v>张伟</v>
          </cell>
          <cell r="E84" t="str">
            <v>男</v>
          </cell>
          <cell r="F84" t="str">
            <v>620525198401082016</v>
          </cell>
          <cell r="G84">
            <v>19199188575</v>
          </cell>
          <cell r="H84" t="str">
            <v>普通劳动者</v>
          </cell>
          <cell r="I84">
            <v>5069</v>
          </cell>
        </row>
        <row r="85">
          <cell r="C85" t="str">
            <v>阿卜杜许库尔·亚库普</v>
          </cell>
          <cell r="D85" t="e">
            <v>#N/A</v>
          </cell>
          <cell r="E85" t="str">
            <v>男</v>
          </cell>
          <cell r="F85" t="str">
            <v>65312920030610141X</v>
          </cell>
          <cell r="G85">
            <v>19351321481</v>
          </cell>
          <cell r="H85" t="str">
            <v>高校毕业生</v>
          </cell>
          <cell r="I85">
            <v>5069</v>
          </cell>
        </row>
        <row r="86">
          <cell r="C86" t="str">
            <v>伊力亚斯·阿不来提</v>
          </cell>
          <cell r="D86" t="e">
            <v>#N/A</v>
          </cell>
          <cell r="E86" t="str">
            <v>男</v>
          </cell>
          <cell r="F86" t="str">
            <v>654025200201141853</v>
          </cell>
          <cell r="G86">
            <v>15026176806</v>
          </cell>
          <cell r="H86" t="str">
            <v>高校毕业生</v>
          </cell>
          <cell r="I86">
            <v>5069</v>
          </cell>
        </row>
        <row r="87">
          <cell r="C87" t="str">
            <v>布艾太科·阿布来提</v>
          </cell>
          <cell r="D87" t="e">
            <v>#N/A</v>
          </cell>
          <cell r="E87" t="str">
            <v>女</v>
          </cell>
          <cell r="F87" t="str">
            <v>653125200407294024</v>
          </cell>
          <cell r="G87">
            <v>15739799918</v>
          </cell>
          <cell r="H87" t="str">
            <v>高校毕业生</v>
          </cell>
          <cell r="I87">
            <v>5069</v>
          </cell>
        </row>
        <row r="88">
          <cell r="C88" t="str">
            <v>马婷</v>
          </cell>
          <cell r="D88" t="str">
            <v>马婷</v>
          </cell>
          <cell r="E88" t="str">
            <v>女</v>
          </cell>
          <cell r="F88" t="str">
            <v>622323199812053925</v>
          </cell>
          <cell r="G88">
            <v>15101360776</v>
          </cell>
          <cell r="H88" t="str">
            <v>高校毕业生</v>
          </cell>
          <cell r="I88">
            <v>8194</v>
          </cell>
        </row>
        <row r="89">
          <cell r="C89" t="str">
            <v>玉苏甫艾力·木塔力甫</v>
          </cell>
          <cell r="D89" t="str">
            <v>玉苏甫艾力·木塔力甫</v>
          </cell>
          <cell r="E89" t="str">
            <v>男</v>
          </cell>
          <cell r="F89" t="str">
            <v>653126200209103633</v>
          </cell>
          <cell r="G89">
            <v>19351323467</v>
          </cell>
          <cell r="H89" t="str">
            <v>高校毕业生</v>
          </cell>
          <cell r="I89">
            <v>8448</v>
          </cell>
        </row>
        <row r="90">
          <cell r="C90" t="str">
            <v>张春玲</v>
          </cell>
          <cell r="D90" t="str">
            <v>张春玲</v>
          </cell>
          <cell r="E90" t="str">
            <v>女</v>
          </cell>
          <cell r="F90" t="str">
            <v>620321200212273028</v>
          </cell>
          <cell r="G90">
            <v>13993561845</v>
          </cell>
          <cell r="H90" t="str">
            <v>高校毕业生</v>
          </cell>
          <cell r="I90">
            <v>6234</v>
          </cell>
        </row>
        <row r="91">
          <cell r="C91" t="str">
            <v>买合木提·阿比力孜</v>
          </cell>
          <cell r="D91" t="e">
            <v>#N/A</v>
          </cell>
          <cell r="E91" t="str">
            <v>男</v>
          </cell>
          <cell r="F91" t="str">
            <v>652929200012050517</v>
          </cell>
          <cell r="G91">
            <v>15699006419</v>
          </cell>
          <cell r="H91" t="str">
            <v>高校毕业生</v>
          </cell>
          <cell r="I91">
            <v>6395.83</v>
          </cell>
        </row>
        <row r="92">
          <cell r="C92" t="str">
            <v>杨藩</v>
          </cell>
          <cell r="D92" t="str">
            <v>杨藩</v>
          </cell>
          <cell r="E92" t="str">
            <v>男</v>
          </cell>
          <cell r="F92" t="str">
            <v>652327200303311830</v>
          </cell>
          <cell r="G92">
            <v>17619077180</v>
          </cell>
          <cell r="H92" t="str">
            <v>高校毕业生</v>
          </cell>
          <cell r="I92">
            <v>6544.31</v>
          </cell>
        </row>
        <row r="93">
          <cell r="C93" t="str">
            <v>严伟</v>
          </cell>
          <cell r="D93" t="str">
            <v>严伟</v>
          </cell>
          <cell r="E93" t="str">
            <v>男</v>
          </cell>
          <cell r="F93" t="str">
            <v>652322200203102538</v>
          </cell>
          <cell r="G93">
            <v>17699527894</v>
          </cell>
          <cell r="H93" t="str">
            <v>高校毕业生</v>
          </cell>
          <cell r="I93">
            <v>6195.74</v>
          </cell>
        </row>
        <row r="94">
          <cell r="C94" t="str">
            <v>阿卜杜瓦日斯·阿卜力提普</v>
          </cell>
          <cell r="D94" t="str">
            <v>阿卜杜瓦日斯·阿卜力提普</v>
          </cell>
          <cell r="E94" t="str">
            <v>男</v>
          </cell>
          <cell r="F94" t="str">
            <v>653222200302150274</v>
          </cell>
          <cell r="G94">
            <v>13801973520</v>
          </cell>
          <cell r="H94" t="str">
            <v>高校毕业生</v>
          </cell>
          <cell r="I94">
            <v>5370.57</v>
          </cell>
        </row>
        <row r="95">
          <cell r="C95" t="str">
            <v>马巴雍</v>
          </cell>
          <cell r="D95" t="str">
            <v>马巴雍</v>
          </cell>
          <cell r="E95" t="str">
            <v>男</v>
          </cell>
          <cell r="F95" t="str">
            <v>654027200207061000</v>
          </cell>
          <cell r="G95">
            <v>19990990209</v>
          </cell>
          <cell r="H95" t="str">
            <v>高校毕业生</v>
          </cell>
          <cell r="I95">
            <v>8448</v>
          </cell>
        </row>
        <row r="96">
          <cell r="C96" t="str">
            <v>阿卜杜凯尤木·麦麦提吐尔孙</v>
          </cell>
          <cell r="D96" t="str">
            <v>阿卜杜凯尤木·麦麦提吐尔孙</v>
          </cell>
          <cell r="E96" t="str">
            <v>男</v>
          </cell>
          <cell r="F96" t="str">
            <v>653125200308010233</v>
          </cell>
          <cell r="G96">
            <v>18997858834</v>
          </cell>
          <cell r="H96" t="str">
            <v>高校毕业生</v>
          </cell>
          <cell r="I96">
            <v>5069</v>
          </cell>
        </row>
        <row r="97">
          <cell r="C97" t="str">
            <v>陈思月</v>
          </cell>
          <cell r="D97" t="str">
            <v>陈思月</v>
          </cell>
          <cell r="E97" t="str">
            <v>女</v>
          </cell>
          <cell r="F97" t="str">
            <v>650102200202273521</v>
          </cell>
          <cell r="G97">
            <v>18799176058</v>
          </cell>
          <cell r="H97" t="str">
            <v>高校毕业生</v>
          </cell>
          <cell r="I97">
            <v>5890.64</v>
          </cell>
        </row>
        <row r="98">
          <cell r="C98" t="str">
            <v>张亚亚</v>
          </cell>
          <cell r="D98" t="str">
            <v>张亚亚</v>
          </cell>
          <cell r="E98" t="str">
            <v>女</v>
          </cell>
          <cell r="F98" t="str">
            <v>622727200311076224</v>
          </cell>
          <cell r="G98">
            <v>18082845441</v>
          </cell>
          <cell r="H98" t="str">
            <v>高校毕业生</v>
          </cell>
          <cell r="I98">
            <v>5069</v>
          </cell>
        </row>
        <row r="99">
          <cell r="C99" t="str">
            <v>阿卜杜艾尼·艾麦尔</v>
          </cell>
          <cell r="D99" t="str">
            <v>阿卜杜艾尼·艾麦尔</v>
          </cell>
          <cell r="E99" t="str">
            <v>男</v>
          </cell>
          <cell r="F99" t="str">
            <v>653124200311081618</v>
          </cell>
          <cell r="G99">
            <v>19263548401</v>
          </cell>
          <cell r="H99" t="str">
            <v>高校毕业生</v>
          </cell>
          <cell r="I99">
            <v>5069</v>
          </cell>
        </row>
        <row r="100">
          <cell r="C100" t="str">
            <v>提尼西提别克·依萨白克</v>
          </cell>
          <cell r="D100" t="str">
            <v>提尼西提别克·依萨白克</v>
          </cell>
          <cell r="E100" t="str">
            <v>男</v>
          </cell>
          <cell r="F100" t="str">
            <v>653021200307261873</v>
          </cell>
          <cell r="G100">
            <v>17797911730</v>
          </cell>
          <cell r="H100" t="str">
            <v>高校毕业生</v>
          </cell>
          <cell r="I100">
            <v>5069</v>
          </cell>
        </row>
        <row r="101">
          <cell r="C101" t="str">
            <v>黎勇强</v>
          </cell>
          <cell r="D101" t="str">
            <v>黎勇强</v>
          </cell>
          <cell r="E101" t="str">
            <v>男</v>
          </cell>
          <cell r="F101" t="str">
            <v>620525200202183631</v>
          </cell>
          <cell r="G101">
            <v>17794839064</v>
          </cell>
          <cell r="H101" t="str">
            <v>高校毕业生</v>
          </cell>
          <cell r="I101">
            <v>5069</v>
          </cell>
        </row>
        <row r="102">
          <cell r="C102" t="str">
            <v>哈力米热木·努尔买买提</v>
          </cell>
        </row>
        <row r="102">
          <cell r="F102" t="str">
            <v>654121200102021768</v>
          </cell>
          <cell r="G102">
            <v>17690351443</v>
          </cell>
          <cell r="H102" t="str">
            <v>普通劳动者</v>
          </cell>
          <cell r="I102">
            <v>5200</v>
          </cell>
        </row>
        <row r="103">
          <cell r="C103" t="str">
            <v>依斯马依力·依明</v>
          </cell>
          <cell r="D103" t="str">
            <v>依斯马依力·依明</v>
          </cell>
          <cell r="E103" t="str">
            <v>男</v>
          </cell>
          <cell r="F103" t="str">
            <v>653125200301052457</v>
          </cell>
          <cell r="G103">
            <v>15699447953</v>
          </cell>
          <cell r="H103" t="str">
            <v>高校毕业生</v>
          </cell>
          <cell r="I103">
            <v>5069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03"/>
  <sheetViews>
    <sheetView tabSelected="1" view="pageBreakPreview" zoomScaleNormal="90" workbookViewId="0">
      <pane ySplit="5" topLeftCell="A178" activePane="bottomLeft" state="frozen"/>
      <selection/>
      <selection pane="bottomLeft" activeCell="Q192" sqref="Q192"/>
    </sheetView>
  </sheetViews>
  <sheetFormatPr defaultColWidth="9" defaultRowHeight="13.5"/>
  <cols>
    <col min="1" max="1" width="4.44166666666667" style="1" customWidth="1"/>
    <col min="2" max="2" width="34.875" style="1" customWidth="1"/>
    <col min="3" max="3" width="26.2416666666667" style="1" customWidth="1"/>
    <col min="4" max="4" width="5.13333333333333" style="1" customWidth="1"/>
    <col min="5" max="5" width="13.475" style="1" customWidth="1"/>
    <col min="6" max="6" width="10.8333333333333" style="1" customWidth="1"/>
    <col min="7" max="7" width="12" style="1" customWidth="1"/>
    <col min="8" max="9" width="9.025" style="2" customWidth="1"/>
    <col min="10" max="11" width="9.25" style="2" customWidth="1"/>
    <col min="12" max="12" width="8.125" style="2" customWidth="1"/>
    <col min="13" max="13" width="5.89166666666667" style="1" customWidth="1"/>
    <col min="14" max="14" width="5" style="1" customWidth="1"/>
    <col min="15" max="15" width="9.33333333333333" style="2" customWidth="1"/>
    <col min="16" max="17" width="11.8916666666667" style="3" customWidth="1"/>
    <col min="18" max="18" width="5.38333333333333" style="1" customWidth="1"/>
    <col min="19" max="16352" width="9" style="1"/>
    <col min="16353" max="16384" width="9" style="4"/>
  </cols>
  <sheetData>
    <row r="1" ht="45" customHeight="1" spans="1:18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5"/>
      <c r="N1" s="5"/>
      <c r="O1" s="6"/>
      <c r="P1" s="7"/>
      <c r="Q1" s="7"/>
      <c r="R1" s="5"/>
    </row>
    <row r="2" ht="19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/>
      <c r="J2" s="9" t="s">
        <v>9</v>
      </c>
      <c r="K2" s="9"/>
      <c r="L2" s="9"/>
      <c r="M2" s="10" t="s">
        <v>10</v>
      </c>
      <c r="N2" s="10" t="s">
        <v>11</v>
      </c>
      <c r="O2" s="9" t="s">
        <v>12</v>
      </c>
      <c r="P2" s="11" t="s">
        <v>13</v>
      </c>
      <c r="Q2" s="11"/>
      <c r="R2" s="10" t="s">
        <v>14</v>
      </c>
    </row>
    <row r="3" ht="27" customHeight="1" spans="1:18">
      <c r="A3" s="8"/>
      <c r="B3" s="8"/>
      <c r="C3" s="8"/>
      <c r="D3" s="8"/>
      <c r="E3" s="8"/>
      <c r="F3" s="8"/>
      <c r="G3" s="8"/>
      <c r="H3" s="12" t="s">
        <v>15</v>
      </c>
      <c r="I3" s="12" t="s">
        <v>16</v>
      </c>
      <c r="J3" s="12" t="s">
        <v>17</v>
      </c>
      <c r="K3" s="12" t="s">
        <v>18</v>
      </c>
      <c r="L3" s="12" t="s">
        <v>19</v>
      </c>
      <c r="M3" s="10"/>
      <c r="N3" s="10"/>
      <c r="O3" s="9"/>
      <c r="P3" s="11"/>
      <c r="Q3" s="11"/>
      <c r="R3" s="10"/>
    </row>
    <row r="4" ht="23" customHeight="1" spans="1:18">
      <c r="A4" s="8"/>
      <c r="B4" s="8"/>
      <c r="C4" s="8"/>
      <c r="D4" s="8"/>
      <c r="E4" s="8"/>
      <c r="F4" s="8"/>
      <c r="G4" s="8"/>
      <c r="H4" s="12"/>
      <c r="I4" s="12"/>
      <c r="J4" s="12"/>
      <c r="K4" s="12"/>
      <c r="L4" s="12"/>
      <c r="M4" s="10"/>
      <c r="N4" s="10"/>
      <c r="O4" s="9"/>
      <c r="P4" s="11" t="s">
        <v>20</v>
      </c>
      <c r="Q4" s="11" t="s">
        <v>21</v>
      </c>
      <c r="R4" s="10"/>
    </row>
    <row r="5" ht="17" customHeight="1" spans="1:18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/>
      <c r="R5" s="8">
        <v>17</v>
      </c>
    </row>
    <row r="6" s="1" customFormat="1" ht="23" customHeight="1" spans="1:18">
      <c r="A6" s="13">
        <v>1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4" t="s">
        <v>27</v>
      </c>
      <c r="H6" s="15">
        <v>5069</v>
      </c>
      <c r="I6" s="15">
        <v>5069</v>
      </c>
      <c r="J6" s="16">
        <f t="shared" ref="J6:J29" si="0">ROUND(H6*0.08,2)</f>
        <v>405.52</v>
      </c>
      <c r="K6" s="16">
        <f t="shared" ref="K6:K29" si="1">ROUND(I6*0.02,2)</f>
        <v>101.38</v>
      </c>
      <c r="L6" s="16">
        <f t="shared" ref="L6:L29" si="2">ROUND(H6*0.005,2)</f>
        <v>25.35</v>
      </c>
      <c r="M6" s="17">
        <v>0.25</v>
      </c>
      <c r="N6" s="15">
        <v>1</v>
      </c>
      <c r="O6" s="16">
        <v>133.05</v>
      </c>
      <c r="P6" s="18">
        <v>46054</v>
      </c>
      <c r="Q6" s="18">
        <v>46235</v>
      </c>
      <c r="R6" s="13">
        <f t="shared" ref="R6:R10" si="3">DATEDIF(P6,Q6,"M")+1</f>
        <v>7</v>
      </c>
    </row>
    <row r="7" s="1" customFormat="1" ht="23" customHeight="1" spans="1:18">
      <c r="A7" s="13">
        <v>2</v>
      </c>
      <c r="B7" s="13"/>
      <c r="C7" s="15" t="s">
        <v>28</v>
      </c>
      <c r="D7" s="19" t="s">
        <v>24</v>
      </c>
      <c r="E7" s="20" t="s">
        <v>29</v>
      </c>
      <c r="F7" s="21" t="s">
        <v>30</v>
      </c>
      <c r="G7" s="19" t="s">
        <v>27</v>
      </c>
      <c r="H7" s="15">
        <v>5069</v>
      </c>
      <c r="I7" s="15">
        <v>5069</v>
      </c>
      <c r="J7" s="16">
        <f t="shared" si="0"/>
        <v>405.52</v>
      </c>
      <c r="K7" s="16">
        <f t="shared" si="1"/>
        <v>101.38</v>
      </c>
      <c r="L7" s="16">
        <f t="shared" si="2"/>
        <v>25.35</v>
      </c>
      <c r="M7" s="17">
        <v>0.25</v>
      </c>
      <c r="N7" s="22">
        <v>2</v>
      </c>
      <c r="O7" s="16">
        <v>266.1</v>
      </c>
      <c r="P7" s="23">
        <v>46143</v>
      </c>
      <c r="Q7" s="24" t="s">
        <v>31</v>
      </c>
      <c r="R7" s="13">
        <f t="shared" si="3"/>
        <v>4</v>
      </c>
    </row>
    <row r="8" s="1" customFormat="1" ht="23" customHeight="1" spans="1:18">
      <c r="A8" s="13">
        <v>3</v>
      </c>
      <c r="B8" s="13" t="s">
        <v>32</v>
      </c>
      <c r="C8" s="13" t="s">
        <v>33</v>
      </c>
      <c r="D8" s="13" t="s">
        <v>34</v>
      </c>
      <c r="E8" s="24" t="s">
        <v>35</v>
      </c>
      <c r="F8" s="13" t="s">
        <v>36</v>
      </c>
      <c r="G8" s="13" t="s">
        <v>27</v>
      </c>
      <c r="H8" s="15">
        <v>5069</v>
      </c>
      <c r="I8" s="15">
        <v>5069</v>
      </c>
      <c r="J8" s="16">
        <f t="shared" si="0"/>
        <v>405.52</v>
      </c>
      <c r="K8" s="16">
        <f t="shared" si="1"/>
        <v>101.38</v>
      </c>
      <c r="L8" s="16">
        <f t="shared" si="2"/>
        <v>25.35</v>
      </c>
      <c r="M8" s="17">
        <v>0.25</v>
      </c>
      <c r="N8" s="15">
        <v>1</v>
      </c>
      <c r="O8" s="16">
        <v>133.05</v>
      </c>
      <c r="P8" s="18">
        <v>46082</v>
      </c>
      <c r="Q8" s="23">
        <v>46235</v>
      </c>
      <c r="R8" s="13">
        <f t="shared" si="3"/>
        <v>6</v>
      </c>
    </row>
    <row r="9" s="1" customFormat="1" ht="23" customHeight="1" spans="1:18">
      <c r="A9" s="13">
        <v>4</v>
      </c>
      <c r="B9" s="13"/>
      <c r="C9" s="13" t="s">
        <v>37</v>
      </c>
      <c r="D9" s="13" t="s">
        <v>34</v>
      </c>
      <c r="E9" s="13" t="s">
        <v>38</v>
      </c>
      <c r="F9" s="24" t="s">
        <v>39</v>
      </c>
      <c r="G9" s="13" t="s">
        <v>27</v>
      </c>
      <c r="H9" s="14">
        <v>5069</v>
      </c>
      <c r="I9" s="14">
        <v>5069</v>
      </c>
      <c r="J9" s="16">
        <f t="shared" si="0"/>
        <v>405.52</v>
      </c>
      <c r="K9" s="16">
        <f t="shared" si="1"/>
        <v>101.38</v>
      </c>
      <c r="L9" s="16">
        <f t="shared" si="2"/>
        <v>25.35</v>
      </c>
      <c r="M9" s="17">
        <v>0.25</v>
      </c>
      <c r="N9" s="15">
        <v>1</v>
      </c>
      <c r="O9" s="16">
        <v>133.06</v>
      </c>
      <c r="P9" s="24" t="s">
        <v>40</v>
      </c>
      <c r="Q9" s="23">
        <v>46235</v>
      </c>
      <c r="R9" s="13">
        <f t="shared" si="3"/>
        <v>2</v>
      </c>
    </row>
    <row r="10" s="1" customFormat="1" ht="23" customHeight="1" spans="1:18">
      <c r="A10" s="13">
        <v>5</v>
      </c>
      <c r="B10" s="13"/>
      <c r="C10" s="13" t="s">
        <v>41</v>
      </c>
      <c r="D10" s="13" t="s">
        <v>34</v>
      </c>
      <c r="E10" s="24" t="s">
        <v>42</v>
      </c>
      <c r="F10" s="13" t="s">
        <v>43</v>
      </c>
      <c r="G10" s="13" t="s">
        <v>27</v>
      </c>
      <c r="H10" s="15">
        <v>5069</v>
      </c>
      <c r="I10" s="15">
        <v>5069</v>
      </c>
      <c r="J10" s="16">
        <f t="shared" si="0"/>
        <v>405.52</v>
      </c>
      <c r="K10" s="16">
        <f t="shared" si="1"/>
        <v>101.38</v>
      </c>
      <c r="L10" s="16">
        <f t="shared" si="2"/>
        <v>25.35</v>
      </c>
      <c r="M10" s="17">
        <v>0.25</v>
      </c>
      <c r="N10" s="15">
        <v>1</v>
      </c>
      <c r="O10" s="16">
        <v>133.05</v>
      </c>
      <c r="P10" s="24" t="s">
        <v>40</v>
      </c>
      <c r="Q10" s="23">
        <v>46235</v>
      </c>
      <c r="R10" s="13">
        <f t="shared" si="3"/>
        <v>2</v>
      </c>
    </row>
    <row r="11" s="1" customFormat="1" ht="30" customHeight="1" spans="1:18">
      <c r="A11" s="13">
        <v>6</v>
      </c>
      <c r="B11" s="13"/>
      <c r="C11" s="13" t="s">
        <v>44</v>
      </c>
      <c r="D11" s="13" t="s">
        <v>24</v>
      </c>
      <c r="E11" s="24" t="s">
        <v>45</v>
      </c>
      <c r="F11" s="13" t="s">
        <v>46</v>
      </c>
      <c r="G11" s="13" t="s">
        <v>47</v>
      </c>
      <c r="H11" s="13">
        <v>5069</v>
      </c>
      <c r="I11" s="13">
        <v>5069</v>
      </c>
      <c r="J11" s="16">
        <f t="shared" si="0"/>
        <v>405.52</v>
      </c>
      <c r="K11" s="16">
        <f t="shared" si="1"/>
        <v>101.38</v>
      </c>
      <c r="L11" s="16">
        <f t="shared" si="2"/>
        <v>25.35</v>
      </c>
      <c r="M11" s="17">
        <v>0.25</v>
      </c>
      <c r="N11" s="15">
        <v>1</v>
      </c>
      <c r="O11" s="16">
        <v>133.05</v>
      </c>
      <c r="P11" s="24" t="s">
        <v>48</v>
      </c>
      <c r="Q11" s="24" t="s">
        <v>31</v>
      </c>
      <c r="R11" s="13">
        <v>10</v>
      </c>
    </row>
    <row r="12" s="1" customFormat="1" ht="30" customHeight="1" spans="1:18">
      <c r="A12" s="13">
        <v>7</v>
      </c>
      <c r="B12" s="13"/>
      <c r="C12" s="13" t="s">
        <v>49</v>
      </c>
      <c r="D12" s="13" t="s">
        <v>34</v>
      </c>
      <c r="E12" s="24" t="s">
        <v>50</v>
      </c>
      <c r="F12" s="13" t="s">
        <v>51</v>
      </c>
      <c r="G12" s="13" t="s">
        <v>47</v>
      </c>
      <c r="H12" s="13">
        <v>5069</v>
      </c>
      <c r="I12" s="13">
        <v>5069</v>
      </c>
      <c r="J12" s="16">
        <f t="shared" si="0"/>
        <v>405.52</v>
      </c>
      <c r="K12" s="16">
        <f t="shared" si="1"/>
        <v>101.38</v>
      </c>
      <c r="L12" s="16">
        <f t="shared" si="2"/>
        <v>25.35</v>
      </c>
      <c r="M12" s="17">
        <v>0.25</v>
      </c>
      <c r="N12" s="15">
        <v>1</v>
      </c>
      <c r="O12" s="16">
        <v>133.05</v>
      </c>
      <c r="P12" s="24" t="s">
        <v>48</v>
      </c>
      <c r="Q12" s="24" t="s">
        <v>31</v>
      </c>
      <c r="R12" s="13">
        <v>10</v>
      </c>
    </row>
    <row r="13" s="1" customFormat="1" ht="30" customHeight="1" spans="1:18">
      <c r="A13" s="13">
        <v>8</v>
      </c>
      <c r="B13" s="13"/>
      <c r="C13" s="13" t="s">
        <v>52</v>
      </c>
      <c r="D13" s="13" t="s">
        <v>24</v>
      </c>
      <c r="E13" s="24" t="s">
        <v>53</v>
      </c>
      <c r="F13" s="13" t="s">
        <v>54</v>
      </c>
      <c r="G13" s="13" t="s">
        <v>47</v>
      </c>
      <c r="H13" s="13">
        <v>5069</v>
      </c>
      <c r="I13" s="13">
        <v>5069</v>
      </c>
      <c r="J13" s="16">
        <f t="shared" si="0"/>
        <v>405.52</v>
      </c>
      <c r="K13" s="16">
        <f t="shared" si="1"/>
        <v>101.38</v>
      </c>
      <c r="L13" s="16">
        <f t="shared" si="2"/>
        <v>25.35</v>
      </c>
      <c r="M13" s="17">
        <v>0.25</v>
      </c>
      <c r="N13" s="15">
        <v>1</v>
      </c>
      <c r="O13" s="16">
        <v>133.05</v>
      </c>
      <c r="P13" s="24" t="s">
        <v>55</v>
      </c>
      <c r="Q13" s="24" t="s">
        <v>31</v>
      </c>
      <c r="R13" s="13">
        <f t="shared" ref="R13:R15" si="4">DATEDIF(P13,Q13,"M")+1</f>
        <v>7</v>
      </c>
    </row>
    <row r="14" s="1" customFormat="1" ht="30" customHeight="1" spans="1:18">
      <c r="A14" s="13">
        <v>9</v>
      </c>
      <c r="B14" s="13"/>
      <c r="C14" s="13" t="s">
        <v>56</v>
      </c>
      <c r="D14" s="13" t="s">
        <v>24</v>
      </c>
      <c r="E14" s="24" t="s">
        <v>57</v>
      </c>
      <c r="F14" s="13" t="s">
        <v>58</v>
      </c>
      <c r="G14" s="13" t="s">
        <v>47</v>
      </c>
      <c r="H14" s="13">
        <v>5069</v>
      </c>
      <c r="I14" s="13">
        <v>5069</v>
      </c>
      <c r="J14" s="16">
        <f t="shared" si="0"/>
        <v>405.52</v>
      </c>
      <c r="K14" s="16">
        <f t="shared" si="1"/>
        <v>101.38</v>
      </c>
      <c r="L14" s="16">
        <f t="shared" si="2"/>
        <v>25.35</v>
      </c>
      <c r="M14" s="17">
        <v>0.25</v>
      </c>
      <c r="N14" s="15">
        <v>1</v>
      </c>
      <c r="O14" s="16">
        <v>133.05</v>
      </c>
      <c r="P14" s="24" t="s">
        <v>59</v>
      </c>
      <c r="Q14" s="24" t="s">
        <v>31</v>
      </c>
      <c r="R14" s="13">
        <f t="shared" si="4"/>
        <v>5</v>
      </c>
    </row>
    <row r="15" s="1" customFormat="1" ht="23" customHeight="1" spans="1:18">
      <c r="A15" s="13">
        <v>10</v>
      </c>
      <c r="B15" s="13" t="s">
        <v>60</v>
      </c>
      <c r="C15" s="13" t="s">
        <v>61</v>
      </c>
      <c r="D15" s="13" t="s">
        <v>24</v>
      </c>
      <c r="E15" s="13" t="s">
        <v>62</v>
      </c>
      <c r="F15" s="13" t="s">
        <v>63</v>
      </c>
      <c r="G15" s="13" t="s">
        <v>27</v>
      </c>
      <c r="H15" s="15">
        <v>5133</v>
      </c>
      <c r="I15" s="15">
        <v>5133</v>
      </c>
      <c r="J15" s="16">
        <f t="shared" si="0"/>
        <v>410.64</v>
      </c>
      <c r="K15" s="16">
        <f t="shared" si="1"/>
        <v>102.66</v>
      </c>
      <c r="L15" s="16">
        <f t="shared" si="2"/>
        <v>25.67</v>
      </c>
      <c r="M15" s="17">
        <v>0.25</v>
      </c>
      <c r="N15" s="15">
        <v>2</v>
      </c>
      <c r="O15" s="16">
        <f>134.74*2</f>
        <v>269.48</v>
      </c>
      <c r="P15" s="23">
        <v>46204</v>
      </c>
      <c r="Q15" s="24" t="s">
        <v>31</v>
      </c>
      <c r="R15" s="13">
        <f t="shared" si="4"/>
        <v>2</v>
      </c>
    </row>
    <row r="16" s="1" customFormat="1" ht="23" customHeight="1" spans="1:18">
      <c r="A16" s="13">
        <v>11</v>
      </c>
      <c r="B16" s="13" t="s">
        <v>64</v>
      </c>
      <c r="C16" s="13" t="s">
        <v>65</v>
      </c>
      <c r="D16" s="13" t="s">
        <v>24</v>
      </c>
      <c r="E16" s="13" t="s">
        <v>66</v>
      </c>
      <c r="F16" s="13" t="s">
        <v>67</v>
      </c>
      <c r="G16" s="13" t="s">
        <v>27</v>
      </c>
      <c r="H16" s="15">
        <v>4999</v>
      </c>
      <c r="I16" s="15">
        <v>8332</v>
      </c>
      <c r="J16" s="16">
        <f t="shared" si="0"/>
        <v>399.92</v>
      </c>
      <c r="K16" s="16">
        <f t="shared" si="1"/>
        <v>166.64</v>
      </c>
      <c r="L16" s="16">
        <f t="shared" si="2"/>
        <v>25</v>
      </c>
      <c r="M16" s="17">
        <v>0.25</v>
      </c>
      <c r="N16" s="15">
        <v>1</v>
      </c>
      <c r="O16" s="16">
        <f>(J16+K16+L16)*M16*N16</f>
        <v>147.89</v>
      </c>
      <c r="P16" s="23">
        <v>45901</v>
      </c>
      <c r="Q16" s="23">
        <v>45901</v>
      </c>
      <c r="R16" s="13">
        <v>12</v>
      </c>
    </row>
    <row r="17" s="1" customFormat="1" ht="23" customHeight="1" spans="1:18">
      <c r="A17" s="13"/>
      <c r="B17" s="13"/>
      <c r="C17" s="13"/>
      <c r="D17" s="13"/>
      <c r="E17" s="13"/>
      <c r="F17" s="13"/>
      <c r="G17" s="13"/>
      <c r="H17" s="15">
        <v>5069</v>
      </c>
      <c r="I17" s="15">
        <v>8448</v>
      </c>
      <c r="J17" s="16">
        <f t="shared" si="0"/>
        <v>405.52</v>
      </c>
      <c r="K17" s="16">
        <f t="shared" si="1"/>
        <v>168.96</v>
      </c>
      <c r="L17" s="16">
        <f t="shared" si="2"/>
        <v>25.35</v>
      </c>
      <c r="M17" s="17">
        <v>0.25</v>
      </c>
      <c r="N17" s="15">
        <v>5</v>
      </c>
      <c r="O17" s="16">
        <v>749.79</v>
      </c>
      <c r="P17" s="23">
        <v>45931</v>
      </c>
      <c r="Q17" s="24" t="s">
        <v>55</v>
      </c>
      <c r="R17" s="13"/>
    </row>
    <row r="18" s="1" customFormat="1" ht="23" customHeight="1" spans="1:18">
      <c r="A18" s="13"/>
      <c r="B18" s="13"/>
      <c r="C18" s="13"/>
      <c r="D18" s="13"/>
      <c r="E18" s="13"/>
      <c r="F18" s="13"/>
      <c r="G18" s="13"/>
      <c r="H18" s="15">
        <v>5069</v>
      </c>
      <c r="I18" s="15">
        <v>5069</v>
      </c>
      <c r="J18" s="16">
        <f t="shared" si="0"/>
        <v>405.52</v>
      </c>
      <c r="K18" s="16">
        <f t="shared" si="1"/>
        <v>101.38</v>
      </c>
      <c r="L18" s="16">
        <f t="shared" si="2"/>
        <v>25.35</v>
      </c>
      <c r="M18" s="17">
        <v>0.25</v>
      </c>
      <c r="N18" s="15">
        <v>6</v>
      </c>
      <c r="O18" s="16">
        <v>798.37</v>
      </c>
      <c r="P18" s="24" t="s">
        <v>68</v>
      </c>
      <c r="Q18" s="18">
        <v>46235</v>
      </c>
      <c r="R18" s="13"/>
    </row>
    <row r="19" s="1" customFormat="1" ht="23" customHeight="1" spans="1:18">
      <c r="A19" s="13">
        <v>12</v>
      </c>
      <c r="B19" s="13" t="s">
        <v>69</v>
      </c>
      <c r="C19" s="13" t="s">
        <v>70</v>
      </c>
      <c r="D19" s="13" t="s">
        <v>34</v>
      </c>
      <c r="E19" s="24" t="s">
        <v>71</v>
      </c>
      <c r="F19" s="24" t="s">
        <v>72</v>
      </c>
      <c r="G19" s="14" t="s">
        <v>27</v>
      </c>
      <c r="H19" s="15">
        <v>5069</v>
      </c>
      <c r="I19" s="15">
        <v>5069</v>
      </c>
      <c r="J19" s="16">
        <f t="shared" si="0"/>
        <v>405.52</v>
      </c>
      <c r="K19" s="16">
        <f t="shared" si="1"/>
        <v>101.38</v>
      </c>
      <c r="L19" s="16">
        <f t="shared" si="2"/>
        <v>25.35</v>
      </c>
      <c r="M19" s="17">
        <v>0.25</v>
      </c>
      <c r="N19" s="15">
        <v>1</v>
      </c>
      <c r="O19" s="16">
        <v>133.05</v>
      </c>
      <c r="P19" s="24" t="s">
        <v>73</v>
      </c>
      <c r="Q19" s="18">
        <v>46235</v>
      </c>
      <c r="R19" s="13">
        <f t="shared" ref="R19:R36" si="5">DATEDIF(P19,Q19,"M")+1</f>
        <v>9</v>
      </c>
    </row>
    <row r="20" s="1" customFormat="1" ht="23" customHeight="1" spans="1:18">
      <c r="A20" s="13">
        <v>13</v>
      </c>
      <c r="B20" s="13" t="s">
        <v>74</v>
      </c>
      <c r="C20" s="13" t="s">
        <v>75</v>
      </c>
      <c r="D20" s="13" t="s">
        <v>34</v>
      </c>
      <c r="E20" s="24" t="s">
        <v>76</v>
      </c>
      <c r="F20" s="24" t="s">
        <v>77</v>
      </c>
      <c r="G20" s="14" t="s">
        <v>27</v>
      </c>
      <c r="H20" s="15">
        <v>5069</v>
      </c>
      <c r="I20" s="15">
        <v>5069</v>
      </c>
      <c r="J20" s="16">
        <f t="shared" si="0"/>
        <v>405.52</v>
      </c>
      <c r="K20" s="16">
        <f t="shared" si="1"/>
        <v>101.38</v>
      </c>
      <c r="L20" s="16">
        <f t="shared" si="2"/>
        <v>25.35</v>
      </c>
      <c r="M20" s="17">
        <v>0.25</v>
      </c>
      <c r="N20" s="15">
        <v>1</v>
      </c>
      <c r="O20" s="16">
        <v>133.05</v>
      </c>
      <c r="P20" s="24" t="s">
        <v>78</v>
      </c>
      <c r="Q20" s="23">
        <v>46235</v>
      </c>
      <c r="R20" s="13">
        <f t="shared" si="5"/>
        <v>12</v>
      </c>
    </row>
    <row r="21" s="1" customFormat="1" ht="23" customHeight="1" spans="1:18">
      <c r="A21" s="13">
        <v>14</v>
      </c>
      <c r="B21" s="13"/>
      <c r="C21" s="13" t="s">
        <v>79</v>
      </c>
      <c r="D21" s="13" t="s">
        <v>24</v>
      </c>
      <c r="E21" s="24" t="s">
        <v>80</v>
      </c>
      <c r="F21" s="24" t="s">
        <v>81</v>
      </c>
      <c r="G21" s="14" t="s">
        <v>27</v>
      </c>
      <c r="H21" s="15">
        <v>5069</v>
      </c>
      <c r="I21" s="15">
        <v>5069</v>
      </c>
      <c r="J21" s="16">
        <f t="shared" si="0"/>
        <v>405.52</v>
      </c>
      <c r="K21" s="16">
        <f t="shared" si="1"/>
        <v>101.38</v>
      </c>
      <c r="L21" s="16">
        <f t="shared" si="2"/>
        <v>25.35</v>
      </c>
      <c r="M21" s="17">
        <v>0.25</v>
      </c>
      <c r="N21" s="15">
        <v>1</v>
      </c>
      <c r="O21" s="16">
        <v>133.05</v>
      </c>
      <c r="P21" s="24" t="s">
        <v>78</v>
      </c>
      <c r="Q21" s="23">
        <v>46235</v>
      </c>
      <c r="R21" s="13">
        <f t="shared" si="5"/>
        <v>12</v>
      </c>
    </row>
    <row r="22" s="1" customFormat="1" ht="23" customHeight="1" spans="1:18">
      <c r="A22" s="13">
        <v>15</v>
      </c>
      <c r="B22" s="13"/>
      <c r="C22" s="13" t="s">
        <v>82</v>
      </c>
      <c r="D22" s="13" t="s">
        <v>24</v>
      </c>
      <c r="E22" s="24" t="s">
        <v>83</v>
      </c>
      <c r="F22" s="24" t="s">
        <v>84</v>
      </c>
      <c r="G22" s="14" t="s">
        <v>27</v>
      </c>
      <c r="H22" s="15">
        <v>5069</v>
      </c>
      <c r="I22" s="15">
        <v>5069</v>
      </c>
      <c r="J22" s="16">
        <f t="shared" si="0"/>
        <v>405.52</v>
      </c>
      <c r="K22" s="16">
        <f t="shared" si="1"/>
        <v>101.38</v>
      </c>
      <c r="L22" s="16">
        <f t="shared" si="2"/>
        <v>25.35</v>
      </c>
      <c r="M22" s="17">
        <v>0.25</v>
      </c>
      <c r="N22" s="15">
        <v>1</v>
      </c>
      <c r="O22" s="16">
        <v>133.05</v>
      </c>
      <c r="P22" s="24" t="s">
        <v>85</v>
      </c>
      <c r="Q22" s="23">
        <v>46235</v>
      </c>
      <c r="R22" s="13">
        <f t="shared" si="5"/>
        <v>4</v>
      </c>
    </row>
    <row r="23" s="1" customFormat="1" ht="23" customHeight="1" spans="1:18">
      <c r="A23" s="13">
        <v>16</v>
      </c>
      <c r="B23" s="13"/>
      <c r="C23" s="13" t="s">
        <v>86</v>
      </c>
      <c r="D23" s="13" t="s">
        <v>34</v>
      </c>
      <c r="E23" s="24" t="s">
        <v>87</v>
      </c>
      <c r="F23" s="24" t="s">
        <v>88</v>
      </c>
      <c r="G23" s="14" t="s">
        <v>27</v>
      </c>
      <c r="H23" s="15">
        <v>5069</v>
      </c>
      <c r="I23" s="15">
        <v>5069</v>
      </c>
      <c r="J23" s="16">
        <f t="shared" si="0"/>
        <v>405.52</v>
      </c>
      <c r="K23" s="16">
        <f t="shared" si="1"/>
        <v>101.38</v>
      </c>
      <c r="L23" s="16">
        <f t="shared" si="2"/>
        <v>25.35</v>
      </c>
      <c r="M23" s="17">
        <v>0.25</v>
      </c>
      <c r="N23" s="15">
        <v>1</v>
      </c>
      <c r="O23" s="16">
        <v>133.05</v>
      </c>
      <c r="P23" s="24" t="s">
        <v>48</v>
      </c>
      <c r="Q23" s="23">
        <v>46235</v>
      </c>
      <c r="R23" s="13">
        <f t="shared" si="5"/>
        <v>10</v>
      </c>
    </row>
    <row r="24" s="1" customFormat="1" ht="23" customHeight="1" spans="1:18">
      <c r="A24" s="13">
        <v>17</v>
      </c>
      <c r="B24" s="13" t="s">
        <v>89</v>
      </c>
      <c r="C24" s="13" t="s">
        <v>90</v>
      </c>
      <c r="D24" s="13" t="s">
        <v>24</v>
      </c>
      <c r="E24" s="24" t="s">
        <v>91</v>
      </c>
      <c r="F24" s="24" t="s">
        <v>92</v>
      </c>
      <c r="G24" s="14" t="s">
        <v>27</v>
      </c>
      <c r="H24" s="15">
        <v>5069</v>
      </c>
      <c r="I24" s="15">
        <v>5069</v>
      </c>
      <c r="J24" s="16">
        <f t="shared" si="0"/>
        <v>405.52</v>
      </c>
      <c r="K24" s="16">
        <f t="shared" si="1"/>
        <v>101.38</v>
      </c>
      <c r="L24" s="16">
        <f t="shared" si="2"/>
        <v>25.35</v>
      </c>
      <c r="M24" s="17">
        <v>0.25</v>
      </c>
      <c r="N24" s="15">
        <v>1</v>
      </c>
      <c r="O24" s="16">
        <v>133.05</v>
      </c>
      <c r="P24" s="24" t="s">
        <v>78</v>
      </c>
      <c r="Q24" s="23">
        <v>46235</v>
      </c>
      <c r="R24" s="13">
        <f t="shared" si="5"/>
        <v>12</v>
      </c>
    </row>
    <row r="25" s="1" customFormat="1" ht="23" customHeight="1" spans="1:18">
      <c r="A25" s="13">
        <v>18</v>
      </c>
      <c r="B25" s="13" t="s">
        <v>93</v>
      </c>
      <c r="C25" s="13" t="s">
        <v>94</v>
      </c>
      <c r="D25" s="13" t="s">
        <v>24</v>
      </c>
      <c r="E25" s="24" t="s">
        <v>95</v>
      </c>
      <c r="F25" s="24" t="s">
        <v>96</v>
      </c>
      <c r="G25" s="13" t="s">
        <v>27</v>
      </c>
      <c r="H25" s="15">
        <v>5069</v>
      </c>
      <c r="I25" s="15">
        <v>5069</v>
      </c>
      <c r="J25" s="16">
        <f t="shared" si="0"/>
        <v>405.52</v>
      </c>
      <c r="K25" s="16">
        <f t="shared" si="1"/>
        <v>101.38</v>
      </c>
      <c r="L25" s="16">
        <f t="shared" si="2"/>
        <v>25.35</v>
      </c>
      <c r="M25" s="17">
        <v>0.25</v>
      </c>
      <c r="N25" s="15">
        <v>1</v>
      </c>
      <c r="O25" s="16">
        <v>133.05</v>
      </c>
      <c r="P25" s="24" t="s">
        <v>97</v>
      </c>
      <c r="Q25" s="24" t="s">
        <v>31</v>
      </c>
      <c r="R25" s="13">
        <f t="shared" si="5"/>
        <v>11</v>
      </c>
    </row>
    <row r="26" s="1" customFormat="1" ht="23" customHeight="1" spans="1:18">
      <c r="A26" s="13">
        <v>19</v>
      </c>
      <c r="B26" s="13"/>
      <c r="C26" s="24" t="s">
        <v>98</v>
      </c>
      <c r="D26" s="13" t="s">
        <v>24</v>
      </c>
      <c r="E26" s="24" t="s">
        <v>99</v>
      </c>
      <c r="F26" s="13" t="s">
        <v>100</v>
      </c>
      <c r="G26" s="13" t="s">
        <v>27</v>
      </c>
      <c r="H26" s="15">
        <v>5069</v>
      </c>
      <c r="I26" s="15">
        <v>5069</v>
      </c>
      <c r="J26" s="16">
        <f t="shared" si="0"/>
        <v>405.52</v>
      </c>
      <c r="K26" s="16">
        <f t="shared" si="1"/>
        <v>101.38</v>
      </c>
      <c r="L26" s="16">
        <f t="shared" si="2"/>
        <v>25.35</v>
      </c>
      <c r="M26" s="17">
        <v>0.25</v>
      </c>
      <c r="N26" s="15">
        <v>1</v>
      </c>
      <c r="O26" s="16">
        <v>133.05</v>
      </c>
      <c r="P26" s="18">
        <v>46235</v>
      </c>
      <c r="Q26" s="18">
        <v>46235</v>
      </c>
      <c r="R26" s="13">
        <f t="shared" si="5"/>
        <v>1</v>
      </c>
    </row>
    <row r="27" s="1" customFormat="1" ht="30" customHeight="1" spans="1:18">
      <c r="A27" s="13">
        <v>20</v>
      </c>
      <c r="B27" s="13" t="s">
        <v>101</v>
      </c>
      <c r="C27" s="13" t="s">
        <v>102</v>
      </c>
      <c r="D27" s="13" t="s">
        <v>24</v>
      </c>
      <c r="E27" s="24" t="s">
        <v>103</v>
      </c>
      <c r="F27" s="24" t="s">
        <v>104</v>
      </c>
      <c r="G27" s="13" t="s">
        <v>47</v>
      </c>
      <c r="H27" s="15">
        <v>5069</v>
      </c>
      <c r="I27" s="15">
        <v>5069</v>
      </c>
      <c r="J27" s="16">
        <f t="shared" si="0"/>
        <v>405.52</v>
      </c>
      <c r="K27" s="16">
        <f t="shared" si="1"/>
        <v>101.38</v>
      </c>
      <c r="L27" s="16">
        <f t="shared" si="2"/>
        <v>25.35</v>
      </c>
      <c r="M27" s="17">
        <v>0.25</v>
      </c>
      <c r="N27" s="15">
        <v>1</v>
      </c>
      <c r="O27" s="16">
        <v>133.05</v>
      </c>
      <c r="P27" s="18">
        <v>46235</v>
      </c>
      <c r="Q27" s="18">
        <v>46235</v>
      </c>
      <c r="R27" s="13">
        <f t="shared" si="5"/>
        <v>1</v>
      </c>
    </row>
    <row r="28" s="1" customFormat="1" ht="23" customHeight="1" spans="1:18">
      <c r="A28" s="13">
        <v>21</v>
      </c>
      <c r="B28" s="13" t="s">
        <v>105</v>
      </c>
      <c r="C28" s="13" t="s">
        <v>106</v>
      </c>
      <c r="D28" s="13" t="s">
        <v>24</v>
      </c>
      <c r="E28" s="24" t="s">
        <v>107</v>
      </c>
      <c r="F28" s="24" t="s">
        <v>108</v>
      </c>
      <c r="G28" s="14" t="s">
        <v>27</v>
      </c>
      <c r="H28" s="15">
        <v>5069</v>
      </c>
      <c r="I28" s="15">
        <v>5069</v>
      </c>
      <c r="J28" s="16">
        <f t="shared" si="0"/>
        <v>405.52</v>
      </c>
      <c r="K28" s="16">
        <f t="shared" si="1"/>
        <v>101.38</v>
      </c>
      <c r="L28" s="16">
        <f t="shared" si="2"/>
        <v>25.35</v>
      </c>
      <c r="M28" s="17">
        <v>0.25</v>
      </c>
      <c r="N28" s="15">
        <v>1</v>
      </c>
      <c r="O28" s="16">
        <v>133.05</v>
      </c>
      <c r="P28" s="18">
        <v>46174</v>
      </c>
      <c r="Q28" s="18">
        <v>46235</v>
      </c>
      <c r="R28" s="13">
        <f t="shared" si="5"/>
        <v>3</v>
      </c>
    </row>
    <row r="29" s="1" customFormat="1" ht="23" customHeight="1" spans="1:18">
      <c r="A29" s="13">
        <v>22</v>
      </c>
      <c r="B29" s="13" t="s">
        <v>109</v>
      </c>
      <c r="C29" s="13" t="s">
        <v>110</v>
      </c>
      <c r="D29" s="13" t="s">
        <v>24</v>
      </c>
      <c r="E29" s="13" t="s">
        <v>111</v>
      </c>
      <c r="F29" s="13" t="s">
        <v>112</v>
      </c>
      <c r="G29" s="13" t="s">
        <v>27</v>
      </c>
      <c r="H29" s="15">
        <v>5700</v>
      </c>
      <c r="I29" s="15">
        <v>5700</v>
      </c>
      <c r="J29" s="16">
        <f t="shared" si="0"/>
        <v>456</v>
      </c>
      <c r="K29" s="16">
        <f t="shared" si="1"/>
        <v>114</v>
      </c>
      <c r="L29" s="16">
        <f t="shared" si="2"/>
        <v>28.5</v>
      </c>
      <c r="M29" s="17">
        <v>0.25</v>
      </c>
      <c r="N29" s="15">
        <v>1</v>
      </c>
      <c r="O29" s="16">
        <v>149.62</v>
      </c>
      <c r="P29" s="23">
        <v>46204</v>
      </c>
      <c r="Q29" s="24" t="s">
        <v>31</v>
      </c>
      <c r="R29" s="13">
        <f t="shared" si="5"/>
        <v>2</v>
      </c>
    </row>
    <row r="30" s="1" customFormat="1" ht="23" customHeight="1" spans="1:18">
      <c r="A30" s="13">
        <v>23</v>
      </c>
      <c r="B30" s="13" t="s">
        <v>113</v>
      </c>
      <c r="C30" s="25" t="s">
        <v>114</v>
      </c>
      <c r="D30" s="25" t="s">
        <v>24</v>
      </c>
      <c r="E30" s="25" t="s">
        <v>115</v>
      </c>
      <c r="F30" s="25" t="s">
        <v>116</v>
      </c>
      <c r="G30" s="25" t="s">
        <v>27</v>
      </c>
      <c r="H30" s="25" t="s">
        <v>117</v>
      </c>
      <c r="I30" s="13">
        <v>5419</v>
      </c>
      <c r="J30" s="13">
        <f>H30*0.08</f>
        <v>433.52</v>
      </c>
      <c r="K30" s="13">
        <f>I30*0.02</f>
        <v>108.38</v>
      </c>
      <c r="L30" s="16">
        <f>H30*0.005</f>
        <v>27.095</v>
      </c>
      <c r="M30" s="17">
        <v>0.25</v>
      </c>
      <c r="N30" s="15">
        <v>1</v>
      </c>
      <c r="O30" s="16">
        <v>142.24</v>
      </c>
      <c r="P30" s="23">
        <v>46174</v>
      </c>
      <c r="Q30" s="23">
        <v>46235</v>
      </c>
      <c r="R30" s="13">
        <f t="shared" si="5"/>
        <v>3</v>
      </c>
    </row>
    <row r="31" s="1" customFormat="1" ht="23" customHeight="1" spans="1:18">
      <c r="A31" s="26">
        <v>24</v>
      </c>
      <c r="B31" s="26" t="s">
        <v>118</v>
      </c>
      <c r="C31" s="26" t="s">
        <v>119</v>
      </c>
      <c r="D31" s="26" t="s">
        <v>34</v>
      </c>
      <c r="E31" s="26" t="s">
        <v>120</v>
      </c>
      <c r="F31" s="26" t="s">
        <v>121</v>
      </c>
      <c r="G31" s="26" t="s">
        <v>27</v>
      </c>
      <c r="H31" s="13">
        <v>5069</v>
      </c>
      <c r="I31" s="13">
        <v>5069</v>
      </c>
      <c r="J31" s="13">
        <f>H31*0.08</f>
        <v>405.52</v>
      </c>
      <c r="K31" s="13">
        <f>I31*0.02</f>
        <v>101.38</v>
      </c>
      <c r="L31" s="16">
        <f>H31*0.005</f>
        <v>25.345</v>
      </c>
      <c r="M31" s="17">
        <v>0.25</v>
      </c>
      <c r="N31" s="15">
        <v>1</v>
      </c>
      <c r="O31" s="16">
        <v>133.05</v>
      </c>
      <c r="P31" s="23">
        <v>46204</v>
      </c>
      <c r="Q31" s="23">
        <v>46235</v>
      </c>
      <c r="R31" s="26">
        <v>7</v>
      </c>
    </row>
    <row r="32" ht="23" customHeight="1" spans="1:18">
      <c r="A32" s="27"/>
      <c r="B32" s="27"/>
      <c r="C32" s="27"/>
      <c r="D32" s="27" t="s">
        <v>34</v>
      </c>
      <c r="E32" s="27" t="s">
        <v>120</v>
      </c>
      <c r="F32" s="27" t="s">
        <v>121</v>
      </c>
      <c r="G32" s="27" t="s">
        <v>27</v>
      </c>
      <c r="H32" s="15">
        <v>5069</v>
      </c>
      <c r="I32" s="15">
        <v>8448</v>
      </c>
      <c r="J32" s="16">
        <f>ROUND(H32*0.08,2)</f>
        <v>405.52</v>
      </c>
      <c r="K32" s="16">
        <f>ROUND(I32*0.02,2)</f>
        <v>168.96</v>
      </c>
      <c r="L32" s="16">
        <f>ROUND(H32*0.005,2)</f>
        <v>25.35</v>
      </c>
      <c r="M32" s="17">
        <v>0.25</v>
      </c>
      <c r="N32" s="28">
        <v>1</v>
      </c>
      <c r="O32" s="16">
        <v>149.96</v>
      </c>
      <c r="P32" s="24" t="s">
        <v>55</v>
      </c>
      <c r="Q32" s="24" t="s">
        <v>55</v>
      </c>
      <c r="R32" s="27"/>
    </row>
    <row r="33" ht="23" customHeight="1" spans="1:18">
      <c r="A33" s="29"/>
      <c r="B33" s="29"/>
      <c r="C33" s="29"/>
      <c r="D33" s="29"/>
      <c r="E33" s="29"/>
      <c r="F33" s="29"/>
      <c r="G33" s="29"/>
      <c r="H33" s="15">
        <v>5069</v>
      </c>
      <c r="I33" s="15">
        <v>5069</v>
      </c>
      <c r="J33" s="16">
        <f>ROUND(H33*0.08,2)</f>
        <v>405.52</v>
      </c>
      <c r="K33" s="16">
        <f>ROUND(I33*0.02,2)</f>
        <v>101.38</v>
      </c>
      <c r="L33" s="16">
        <f>ROUND(H33*0.005,2)</f>
        <v>25.35</v>
      </c>
      <c r="M33" s="17">
        <v>0.25</v>
      </c>
      <c r="N33" s="28">
        <v>4</v>
      </c>
      <c r="O33" s="16">
        <v>532.25</v>
      </c>
      <c r="P33" s="24" t="s">
        <v>68</v>
      </c>
      <c r="Q33" s="23">
        <v>46174</v>
      </c>
      <c r="R33" s="29"/>
    </row>
    <row r="34" s="1" customFormat="1" ht="23" customHeight="1" spans="1:18">
      <c r="A34" s="13">
        <v>25</v>
      </c>
      <c r="B34" s="19" t="s">
        <v>122</v>
      </c>
      <c r="C34" s="19" t="s">
        <v>123</v>
      </c>
      <c r="D34" s="19" t="s">
        <v>34</v>
      </c>
      <c r="E34" s="19" t="s">
        <v>124</v>
      </c>
      <c r="F34" s="19" t="s">
        <v>125</v>
      </c>
      <c r="G34" s="19" t="s">
        <v>27</v>
      </c>
      <c r="H34" s="19">
        <v>5069</v>
      </c>
      <c r="I34" s="19">
        <v>5069</v>
      </c>
      <c r="J34" s="16">
        <v>405.52</v>
      </c>
      <c r="K34" s="16">
        <v>101.38</v>
      </c>
      <c r="L34" s="16">
        <v>25.345</v>
      </c>
      <c r="M34" s="17">
        <v>0.25</v>
      </c>
      <c r="N34" s="15">
        <v>2</v>
      </c>
      <c r="O34" s="16">
        <v>266.1</v>
      </c>
      <c r="P34" s="23">
        <v>46174</v>
      </c>
      <c r="Q34" s="23">
        <v>46235</v>
      </c>
      <c r="R34" s="13">
        <f>DATEDIF(P34,Q34,"M")+1</f>
        <v>3</v>
      </c>
    </row>
    <row r="35" s="1" customFormat="1" ht="23" customHeight="1" spans="1:18">
      <c r="A35" s="13">
        <v>26</v>
      </c>
      <c r="B35" s="13" t="s">
        <v>126</v>
      </c>
      <c r="C35" s="13" t="s">
        <v>127</v>
      </c>
      <c r="D35" s="13" t="s">
        <v>34</v>
      </c>
      <c r="E35" s="13" t="s">
        <v>128</v>
      </c>
      <c r="F35" s="13" t="s">
        <v>129</v>
      </c>
      <c r="G35" s="13" t="s">
        <v>27</v>
      </c>
      <c r="H35" s="13">
        <v>6515</v>
      </c>
      <c r="I35" s="13">
        <v>6515</v>
      </c>
      <c r="J35" s="16">
        <f t="shared" ref="J35:J38" si="6">I35*0.08</f>
        <v>521.2</v>
      </c>
      <c r="K35" s="16">
        <f>I35*0.02</f>
        <v>130.3</v>
      </c>
      <c r="L35" s="16">
        <f>I35*0.005</f>
        <v>32.575</v>
      </c>
      <c r="M35" s="17">
        <v>0.25</v>
      </c>
      <c r="N35" s="22">
        <v>1</v>
      </c>
      <c r="O35" s="16">
        <v>171.02</v>
      </c>
      <c r="P35" s="18">
        <v>46143</v>
      </c>
      <c r="Q35" s="18">
        <v>46235</v>
      </c>
      <c r="R35" s="13">
        <f>DATEDIF(P35,Q35,"M")+1</f>
        <v>4</v>
      </c>
    </row>
    <row r="36" s="1" customFormat="1" ht="23" customHeight="1" spans="1:18">
      <c r="A36" s="13">
        <v>27</v>
      </c>
      <c r="B36" s="13"/>
      <c r="C36" s="13" t="s">
        <v>130</v>
      </c>
      <c r="D36" s="13" t="s">
        <v>24</v>
      </c>
      <c r="E36" s="13" t="s">
        <v>131</v>
      </c>
      <c r="F36" s="13" t="s">
        <v>132</v>
      </c>
      <c r="G36" s="13" t="s">
        <v>27</v>
      </c>
      <c r="H36" s="13">
        <v>5069</v>
      </c>
      <c r="I36" s="13">
        <v>5069</v>
      </c>
      <c r="J36" s="16">
        <v>405.51</v>
      </c>
      <c r="K36" s="16">
        <v>101.38</v>
      </c>
      <c r="L36" s="16">
        <v>25.32</v>
      </c>
      <c r="M36" s="17">
        <v>0.25</v>
      </c>
      <c r="N36" s="22">
        <v>1</v>
      </c>
      <c r="O36" s="16">
        <v>133.05</v>
      </c>
      <c r="P36" s="18">
        <v>46204</v>
      </c>
      <c r="Q36" s="18">
        <v>46235</v>
      </c>
      <c r="R36" s="13">
        <f>DATEDIF(P36,Q36,"M")+1</f>
        <v>2</v>
      </c>
    </row>
    <row r="37" s="1" customFormat="1" ht="23" customHeight="1" spans="1:18">
      <c r="A37" s="13">
        <v>28</v>
      </c>
      <c r="B37" s="13"/>
      <c r="C37" s="13" t="s">
        <v>133</v>
      </c>
      <c r="D37" s="13" t="s">
        <v>24</v>
      </c>
      <c r="E37" s="13" t="s">
        <v>134</v>
      </c>
      <c r="F37" s="13" t="s">
        <v>135</v>
      </c>
      <c r="G37" s="13" t="s">
        <v>27</v>
      </c>
      <c r="H37" s="15">
        <v>5867</v>
      </c>
      <c r="I37" s="15">
        <v>5867</v>
      </c>
      <c r="J37" s="16">
        <f t="shared" si="6"/>
        <v>469.36</v>
      </c>
      <c r="K37" s="16">
        <v>117.33</v>
      </c>
      <c r="L37" s="16">
        <v>29.32</v>
      </c>
      <c r="M37" s="17">
        <v>0.25</v>
      </c>
      <c r="N37" s="22">
        <v>1</v>
      </c>
      <c r="O37" s="16">
        <v>154</v>
      </c>
      <c r="P37" s="18">
        <v>46204</v>
      </c>
      <c r="Q37" s="18">
        <v>46235</v>
      </c>
      <c r="R37" s="13">
        <f>DATEDIF(P37,Q37,"M")+1</f>
        <v>2</v>
      </c>
    </row>
    <row r="38" s="1" customFormat="1" ht="23" customHeight="1" spans="1:18">
      <c r="A38" s="13">
        <v>29</v>
      </c>
      <c r="B38" s="13"/>
      <c r="C38" s="13" t="s">
        <v>136</v>
      </c>
      <c r="D38" s="13" t="s">
        <v>34</v>
      </c>
      <c r="E38" s="13" t="s">
        <v>137</v>
      </c>
      <c r="F38" s="13" t="s">
        <v>138</v>
      </c>
      <c r="G38" s="13" t="s">
        <v>27</v>
      </c>
      <c r="H38" s="15">
        <v>8448</v>
      </c>
      <c r="I38" s="15">
        <v>8448</v>
      </c>
      <c r="J38" s="16">
        <f t="shared" si="6"/>
        <v>675.84</v>
      </c>
      <c r="K38" s="16">
        <f>I38*0.02</f>
        <v>168.96</v>
      </c>
      <c r="L38" s="16">
        <f>I38*0.005</f>
        <v>42.24</v>
      </c>
      <c r="M38" s="17">
        <v>0.25</v>
      </c>
      <c r="N38" s="22">
        <v>1</v>
      </c>
      <c r="O38" s="16">
        <v>221.76</v>
      </c>
      <c r="P38" s="18">
        <v>46204</v>
      </c>
      <c r="Q38" s="18">
        <v>46235</v>
      </c>
      <c r="R38" s="13">
        <f>DATEDIF(P38,Q38,"M")+1</f>
        <v>2</v>
      </c>
    </row>
    <row r="39" s="1" customFormat="1" ht="23" customHeight="1" spans="1:18">
      <c r="A39" s="13">
        <v>30</v>
      </c>
      <c r="B39" s="13" t="s">
        <v>139</v>
      </c>
      <c r="C39" s="13" t="s">
        <v>140</v>
      </c>
      <c r="D39" s="13" t="s">
        <v>34</v>
      </c>
      <c r="E39" s="13" t="s">
        <v>141</v>
      </c>
      <c r="F39" s="13" t="s">
        <v>142</v>
      </c>
      <c r="G39" s="13" t="s">
        <v>27</v>
      </c>
      <c r="H39" s="13">
        <v>5069</v>
      </c>
      <c r="I39" s="13">
        <v>5069</v>
      </c>
      <c r="J39" s="16">
        <f t="shared" ref="J39:J51" si="7">ROUND(H39*8%,2)</f>
        <v>405.52</v>
      </c>
      <c r="K39" s="16">
        <f t="shared" ref="K39:K51" si="8">ROUND(I39*2%,2)</f>
        <v>101.38</v>
      </c>
      <c r="L39" s="16">
        <f t="shared" ref="L39:L43" si="9">ROUND(H39*0.5%,2)</f>
        <v>25.35</v>
      </c>
      <c r="M39" s="17">
        <v>0.25</v>
      </c>
      <c r="N39" s="22">
        <v>1</v>
      </c>
      <c r="O39" s="16">
        <v>133.06</v>
      </c>
      <c r="P39" s="23">
        <v>45901</v>
      </c>
      <c r="Q39" s="23">
        <v>46235</v>
      </c>
      <c r="R39" s="13">
        <v>12</v>
      </c>
    </row>
    <row r="40" s="1" customFormat="1" ht="23" customHeight="1" spans="1:18">
      <c r="A40" s="13">
        <v>31</v>
      </c>
      <c r="B40" s="13"/>
      <c r="C40" s="13" t="s">
        <v>143</v>
      </c>
      <c r="D40" s="13" t="s">
        <v>24</v>
      </c>
      <c r="E40" s="13" t="s">
        <v>144</v>
      </c>
      <c r="F40" s="13" t="s">
        <v>145</v>
      </c>
      <c r="G40" s="13" t="s">
        <v>27</v>
      </c>
      <c r="H40" s="13">
        <v>5069</v>
      </c>
      <c r="I40" s="13">
        <v>5069</v>
      </c>
      <c r="J40" s="16">
        <f t="shared" si="7"/>
        <v>405.52</v>
      </c>
      <c r="K40" s="16">
        <f t="shared" si="8"/>
        <v>101.38</v>
      </c>
      <c r="L40" s="16">
        <f t="shared" si="9"/>
        <v>25.35</v>
      </c>
      <c r="M40" s="17">
        <v>0.25</v>
      </c>
      <c r="N40" s="22">
        <v>1</v>
      </c>
      <c r="O40" s="16">
        <v>133.05</v>
      </c>
      <c r="P40" s="23">
        <v>45962</v>
      </c>
      <c r="Q40" s="23">
        <v>46235</v>
      </c>
      <c r="R40" s="13">
        <v>10</v>
      </c>
    </row>
    <row r="41" s="1" customFormat="1" ht="23" customHeight="1" spans="1:18">
      <c r="A41" s="13">
        <v>32</v>
      </c>
      <c r="B41" s="13"/>
      <c r="C41" s="13" t="s">
        <v>146</v>
      </c>
      <c r="D41" s="13" t="s">
        <v>24</v>
      </c>
      <c r="E41" s="13" t="s">
        <v>147</v>
      </c>
      <c r="F41" s="13" t="s">
        <v>148</v>
      </c>
      <c r="G41" s="13" t="s">
        <v>27</v>
      </c>
      <c r="H41" s="13">
        <v>5069</v>
      </c>
      <c r="I41" s="13">
        <v>5069</v>
      </c>
      <c r="J41" s="16">
        <f t="shared" si="7"/>
        <v>405.52</v>
      </c>
      <c r="K41" s="16">
        <f t="shared" si="8"/>
        <v>101.38</v>
      </c>
      <c r="L41" s="16">
        <f t="shared" si="9"/>
        <v>25.35</v>
      </c>
      <c r="M41" s="17">
        <v>0.25</v>
      </c>
      <c r="N41" s="22">
        <v>1</v>
      </c>
      <c r="O41" s="16">
        <v>133.06</v>
      </c>
      <c r="P41" s="23">
        <v>45901</v>
      </c>
      <c r="Q41" s="23">
        <v>46235</v>
      </c>
      <c r="R41" s="13">
        <v>12</v>
      </c>
    </row>
    <row r="42" s="1" customFormat="1" ht="23" customHeight="1" spans="1:18">
      <c r="A42" s="13">
        <v>33</v>
      </c>
      <c r="B42" s="13"/>
      <c r="C42" s="13" t="s">
        <v>149</v>
      </c>
      <c r="D42" s="13" t="s">
        <v>24</v>
      </c>
      <c r="E42" s="13" t="s">
        <v>150</v>
      </c>
      <c r="F42" s="13" t="s">
        <v>151</v>
      </c>
      <c r="G42" s="13" t="s">
        <v>27</v>
      </c>
      <c r="H42" s="13">
        <v>5069</v>
      </c>
      <c r="I42" s="13">
        <v>5069</v>
      </c>
      <c r="J42" s="16">
        <f t="shared" si="7"/>
        <v>405.52</v>
      </c>
      <c r="K42" s="16">
        <f t="shared" si="8"/>
        <v>101.38</v>
      </c>
      <c r="L42" s="16">
        <f t="shared" si="9"/>
        <v>25.35</v>
      </c>
      <c r="M42" s="17">
        <v>0.25</v>
      </c>
      <c r="N42" s="22">
        <v>1</v>
      </c>
      <c r="O42" s="16">
        <v>133.06</v>
      </c>
      <c r="P42" s="23">
        <v>45901</v>
      </c>
      <c r="Q42" s="23">
        <v>46235</v>
      </c>
      <c r="R42" s="13">
        <v>12</v>
      </c>
    </row>
    <row r="43" s="1" customFormat="1" ht="23" customHeight="1" spans="1:18">
      <c r="A43" s="13">
        <v>34</v>
      </c>
      <c r="B43" s="13"/>
      <c r="C43" s="13" t="s">
        <v>152</v>
      </c>
      <c r="D43" s="13" t="s">
        <v>24</v>
      </c>
      <c r="E43" s="13" t="s">
        <v>153</v>
      </c>
      <c r="F43" s="13" t="s">
        <v>154</v>
      </c>
      <c r="G43" s="13" t="s">
        <v>27</v>
      </c>
      <c r="H43" s="13">
        <v>5069</v>
      </c>
      <c r="I43" s="13">
        <v>5069</v>
      </c>
      <c r="J43" s="16">
        <f t="shared" si="7"/>
        <v>405.52</v>
      </c>
      <c r="K43" s="16">
        <f t="shared" si="8"/>
        <v>101.38</v>
      </c>
      <c r="L43" s="16">
        <f t="shared" si="9"/>
        <v>25.35</v>
      </c>
      <c r="M43" s="17">
        <v>0.25</v>
      </c>
      <c r="N43" s="22">
        <v>1</v>
      </c>
      <c r="O43" s="16">
        <v>133.05</v>
      </c>
      <c r="P43" s="23">
        <v>46204</v>
      </c>
      <c r="Q43" s="23">
        <v>46235</v>
      </c>
      <c r="R43" s="13">
        <v>2</v>
      </c>
    </row>
    <row r="44" s="1" customFormat="1" ht="23" customHeight="1" spans="1:18">
      <c r="A44" s="13">
        <v>35</v>
      </c>
      <c r="B44" s="13"/>
      <c r="C44" s="13" t="s">
        <v>155</v>
      </c>
      <c r="D44" s="13" t="s">
        <v>24</v>
      </c>
      <c r="E44" s="13" t="s">
        <v>156</v>
      </c>
      <c r="F44" s="13" t="s">
        <v>157</v>
      </c>
      <c r="G44" s="13" t="s">
        <v>27</v>
      </c>
      <c r="H44" s="13">
        <v>5069</v>
      </c>
      <c r="I44" s="13">
        <v>5069</v>
      </c>
      <c r="J44" s="16">
        <f t="shared" si="7"/>
        <v>405.52</v>
      </c>
      <c r="K44" s="16">
        <f t="shared" si="8"/>
        <v>101.38</v>
      </c>
      <c r="L44" s="16">
        <v>25.35</v>
      </c>
      <c r="M44" s="17">
        <v>0.25</v>
      </c>
      <c r="N44" s="22">
        <v>1</v>
      </c>
      <c r="O44" s="16">
        <v>133.05</v>
      </c>
      <c r="P44" s="23">
        <v>46204</v>
      </c>
      <c r="Q44" s="23">
        <v>46235</v>
      </c>
      <c r="R44" s="13">
        <v>2</v>
      </c>
    </row>
    <row r="45" s="1" customFormat="1" ht="23" customHeight="1" spans="1:18">
      <c r="A45" s="13">
        <v>36</v>
      </c>
      <c r="B45" s="13"/>
      <c r="C45" s="13" t="s">
        <v>158</v>
      </c>
      <c r="D45" s="13" t="s">
        <v>24</v>
      </c>
      <c r="E45" s="13" t="s">
        <v>159</v>
      </c>
      <c r="F45" s="13" t="s">
        <v>160</v>
      </c>
      <c r="G45" s="13" t="s">
        <v>27</v>
      </c>
      <c r="H45" s="13">
        <v>5069</v>
      </c>
      <c r="I45" s="13">
        <v>5069</v>
      </c>
      <c r="J45" s="16">
        <f t="shared" si="7"/>
        <v>405.52</v>
      </c>
      <c r="K45" s="16">
        <f t="shared" si="8"/>
        <v>101.38</v>
      </c>
      <c r="L45" s="16">
        <f t="shared" ref="L45:L51" si="10">ROUND(H45*0.5%,2)</f>
        <v>25.35</v>
      </c>
      <c r="M45" s="17">
        <v>0.25</v>
      </c>
      <c r="N45" s="22">
        <v>1</v>
      </c>
      <c r="O45" s="16">
        <v>133.05</v>
      </c>
      <c r="P45" s="23">
        <v>46204</v>
      </c>
      <c r="Q45" s="23">
        <v>46235</v>
      </c>
      <c r="R45" s="13">
        <v>2</v>
      </c>
    </row>
    <row r="46" s="1" customFormat="1" ht="23" customHeight="1" spans="1:18">
      <c r="A46" s="13">
        <v>37</v>
      </c>
      <c r="B46" s="13"/>
      <c r="C46" s="13" t="s">
        <v>161</v>
      </c>
      <c r="D46" s="13" t="s">
        <v>24</v>
      </c>
      <c r="E46" s="13" t="s">
        <v>162</v>
      </c>
      <c r="F46" s="13" t="s">
        <v>163</v>
      </c>
      <c r="G46" s="13" t="s">
        <v>27</v>
      </c>
      <c r="H46" s="13">
        <v>5069</v>
      </c>
      <c r="I46" s="13">
        <v>5069</v>
      </c>
      <c r="J46" s="16">
        <f t="shared" si="7"/>
        <v>405.52</v>
      </c>
      <c r="K46" s="16">
        <f t="shared" si="8"/>
        <v>101.38</v>
      </c>
      <c r="L46" s="16">
        <f t="shared" si="10"/>
        <v>25.35</v>
      </c>
      <c r="M46" s="17">
        <v>0.25</v>
      </c>
      <c r="N46" s="22">
        <v>1</v>
      </c>
      <c r="O46" s="16">
        <v>133.05</v>
      </c>
      <c r="P46" s="23">
        <v>46235</v>
      </c>
      <c r="Q46" s="23">
        <v>46235</v>
      </c>
      <c r="R46" s="13">
        <v>1</v>
      </c>
    </row>
    <row r="47" s="1" customFormat="1" ht="23" customHeight="1" spans="1:18">
      <c r="A47" s="13">
        <v>38</v>
      </c>
      <c r="B47" s="13" t="s">
        <v>164</v>
      </c>
      <c r="C47" s="24" t="s">
        <v>165</v>
      </c>
      <c r="D47" s="13" t="s">
        <v>24</v>
      </c>
      <c r="E47" s="13" t="s">
        <v>166</v>
      </c>
      <c r="F47" s="13" t="s">
        <v>167</v>
      </c>
      <c r="G47" s="13" t="s">
        <v>27</v>
      </c>
      <c r="H47" s="15">
        <v>5069</v>
      </c>
      <c r="I47" s="15">
        <v>5069</v>
      </c>
      <c r="J47" s="16">
        <f t="shared" si="7"/>
        <v>405.52</v>
      </c>
      <c r="K47" s="16">
        <f t="shared" si="8"/>
        <v>101.38</v>
      </c>
      <c r="L47" s="16">
        <f t="shared" si="10"/>
        <v>25.35</v>
      </c>
      <c r="M47" s="17">
        <v>0.25</v>
      </c>
      <c r="N47" s="22">
        <v>1</v>
      </c>
      <c r="O47" s="16">
        <v>133.05</v>
      </c>
      <c r="P47" s="23">
        <v>45901</v>
      </c>
      <c r="Q47" s="18">
        <v>46235</v>
      </c>
      <c r="R47" s="13">
        <f t="shared" ref="R47:R51" si="11">DATEDIF(P47,Q47,"M")+1</f>
        <v>12</v>
      </c>
    </row>
    <row r="48" s="1" customFormat="1" ht="23" customHeight="1" spans="1:18">
      <c r="A48" s="13">
        <v>39</v>
      </c>
      <c r="B48" s="13"/>
      <c r="C48" s="24" t="s">
        <v>168</v>
      </c>
      <c r="D48" s="13" t="s">
        <v>24</v>
      </c>
      <c r="E48" s="24" t="s">
        <v>169</v>
      </c>
      <c r="F48" s="21" t="s">
        <v>170</v>
      </c>
      <c r="G48" s="13" t="s">
        <v>27</v>
      </c>
      <c r="H48" s="15">
        <v>5069</v>
      </c>
      <c r="I48" s="15">
        <v>5069</v>
      </c>
      <c r="J48" s="16">
        <f t="shared" si="7"/>
        <v>405.52</v>
      </c>
      <c r="K48" s="16">
        <f t="shared" si="8"/>
        <v>101.38</v>
      </c>
      <c r="L48" s="16">
        <f t="shared" si="10"/>
        <v>25.35</v>
      </c>
      <c r="M48" s="17">
        <v>0.25</v>
      </c>
      <c r="N48" s="22">
        <v>1</v>
      </c>
      <c r="O48" s="16">
        <v>133.05</v>
      </c>
      <c r="P48" s="23">
        <v>45901</v>
      </c>
      <c r="Q48" s="18">
        <v>46235</v>
      </c>
      <c r="R48" s="13">
        <f t="shared" si="11"/>
        <v>12</v>
      </c>
    </row>
    <row r="49" s="1" customFormat="1" ht="23" customHeight="1" spans="1:18">
      <c r="A49" s="13">
        <v>40</v>
      </c>
      <c r="B49" s="13" t="s">
        <v>171</v>
      </c>
      <c r="C49" s="24" t="s">
        <v>172</v>
      </c>
      <c r="D49" s="13" t="s">
        <v>34</v>
      </c>
      <c r="E49" s="13" t="s">
        <v>173</v>
      </c>
      <c r="F49" s="13" t="s">
        <v>174</v>
      </c>
      <c r="G49" s="13" t="s">
        <v>27</v>
      </c>
      <c r="H49" s="13">
        <v>6331</v>
      </c>
      <c r="I49" s="13">
        <v>6331</v>
      </c>
      <c r="J49" s="16">
        <f t="shared" si="7"/>
        <v>506.48</v>
      </c>
      <c r="K49" s="16">
        <f t="shared" si="8"/>
        <v>126.62</v>
      </c>
      <c r="L49" s="16">
        <f t="shared" si="10"/>
        <v>31.66</v>
      </c>
      <c r="M49" s="17">
        <v>0.25</v>
      </c>
      <c r="N49" s="22">
        <v>1</v>
      </c>
      <c r="O49" s="16">
        <v>166.19</v>
      </c>
      <c r="P49" s="18">
        <v>46204</v>
      </c>
      <c r="Q49" s="18">
        <v>46235</v>
      </c>
      <c r="R49" s="13">
        <v>2</v>
      </c>
    </row>
    <row r="50" s="1" customFormat="1" ht="23" customHeight="1" spans="1:18">
      <c r="A50" s="13">
        <v>41</v>
      </c>
      <c r="B50" s="13"/>
      <c r="C50" s="24" t="s">
        <v>175</v>
      </c>
      <c r="D50" s="13" t="s">
        <v>34</v>
      </c>
      <c r="E50" s="24" t="s">
        <v>176</v>
      </c>
      <c r="F50" s="13" t="s">
        <v>177</v>
      </c>
      <c r="G50" s="13" t="s">
        <v>27</v>
      </c>
      <c r="H50" s="13">
        <v>5069</v>
      </c>
      <c r="I50" s="13">
        <v>5069</v>
      </c>
      <c r="J50" s="16">
        <f t="shared" si="7"/>
        <v>405.52</v>
      </c>
      <c r="K50" s="16">
        <f t="shared" si="8"/>
        <v>101.38</v>
      </c>
      <c r="L50" s="16">
        <f t="shared" si="10"/>
        <v>25.35</v>
      </c>
      <c r="M50" s="17">
        <v>0.25</v>
      </c>
      <c r="N50" s="22">
        <v>1</v>
      </c>
      <c r="O50" s="16">
        <v>133.06</v>
      </c>
      <c r="P50" s="18">
        <v>46204</v>
      </c>
      <c r="Q50" s="18">
        <v>46235</v>
      </c>
      <c r="R50" s="13">
        <v>2</v>
      </c>
    </row>
    <row r="51" s="1" customFormat="1" ht="23" customHeight="1" spans="1:18">
      <c r="A51" s="13">
        <v>42</v>
      </c>
      <c r="B51" s="13" t="s">
        <v>178</v>
      </c>
      <c r="C51" s="13" t="s">
        <v>179</v>
      </c>
      <c r="D51" s="13" t="s">
        <v>34</v>
      </c>
      <c r="E51" s="24" t="s">
        <v>180</v>
      </c>
      <c r="F51" s="24" t="s">
        <v>181</v>
      </c>
      <c r="G51" s="13" t="s">
        <v>27</v>
      </c>
      <c r="H51" s="13">
        <v>5483</v>
      </c>
      <c r="I51" s="13">
        <v>5483</v>
      </c>
      <c r="J51" s="16">
        <f t="shared" si="7"/>
        <v>438.64</v>
      </c>
      <c r="K51" s="16">
        <f t="shared" si="8"/>
        <v>109.66</v>
      </c>
      <c r="L51" s="16">
        <f t="shared" si="10"/>
        <v>27.42</v>
      </c>
      <c r="M51" s="17">
        <v>0.25</v>
      </c>
      <c r="N51" s="22">
        <v>1</v>
      </c>
      <c r="O51" s="16">
        <v>143.92</v>
      </c>
      <c r="P51" s="18">
        <v>46204</v>
      </c>
      <c r="Q51" s="18">
        <v>46235</v>
      </c>
      <c r="R51" s="13">
        <f t="shared" si="11"/>
        <v>2</v>
      </c>
    </row>
    <row r="52" s="1" customFormat="1" ht="23" customHeight="1" spans="1:18">
      <c r="A52" s="13">
        <v>43</v>
      </c>
      <c r="B52" s="13" t="s">
        <v>182</v>
      </c>
      <c r="C52" s="24" t="s">
        <v>183</v>
      </c>
      <c r="D52" s="13" t="s">
        <v>24</v>
      </c>
      <c r="E52" s="13" t="s">
        <v>184</v>
      </c>
      <c r="F52" s="13" t="s">
        <v>185</v>
      </c>
      <c r="G52" s="13" t="s">
        <v>27</v>
      </c>
      <c r="H52" s="15">
        <v>5500</v>
      </c>
      <c r="I52" s="15">
        <v>5500</v>
      </c>
      <c r="J52" s="16">
        <f t="shared" ref="J52:J55" si="12">ROUND(H52*0.08,2)</f>
        <v>440</v>
      </c>
      <c r="K52" s="16">
        <f t="shared" ref="K52:K55" si="13">ROUND(I52*0.02,2)</f>
        <v>110</v>
      </c>
      <c r="L52" s="16">
        <f t="shared" ref="L52:L55" si="14">ROUND(H52*0.005,2)</f>
        <v>27.5</v>
      </c>
      <c r="M52" s="17">
        <v>0.25</v>
      </c>
      <c r="N52" s="22">
        <v>1</v>
      </c>
      <c r="O52" s="16">
        <v>144.37</v>
      </c>
      <c r="P52" s="18">
        <v>46203</v>
      </c>
      <c r="Q52" s="18">
        <v>46265</v>
      </c>
      <c r="R52" s="13">
        <v>3</v>
      </c>
    </row>
    <row r="53" s="1" customFormat="1" ht="23" customHeight="1" spans="1:18">
      <c r="A53" s="13">
        <v>44</v>
      </c>
      <c r="B53" s="13"/>
      <c r="C53" s="24" t="s">
        <v>186</v>
      </c>
      <c r="D53" s="13" t="s">
        <v>24</v>
      </c>
      <c r="E53" s="24" t="s">
        <v>187</v>
      </c>
      <c r="F53" s="21" t="s">
        <v>188</v>
      </c>
      <c r="G53" s="13" t="s">
        <v>27</v>
      </c>
      <c r="H53" s="15">
        <v>5500</v>
      </c>
      <c r="I53" s="15">
        <v>5500</v>
      </c>
      <c r="J53" s="16">
        <f t="shared" si="12"/>
        <v>440</v>
      </c>
      <c r="K53" s="16">
        <f t="shared" si="13"/>
        <v>110</v>
      </c>
      <c r="L53" s="16">
        <f t="shared" si="14"/>
        <v>27.5</v>
      </c>
      <c r="M53" s="17">
        <v>0.25</v>
      </c>
      <c r="N53" s="22">
        <v>1</v>
      </c>
      <c r="O53" s="16">
        <v>144.37</v>
      </c>
      <c r="P53" s="18">
        <v>46203</v>
      </c>
      <c r="Q53" s="18">
        <v>46265</v>
      </c>
      <c r="R53" s="13">
        <v>3</v>
      </c>
    </row>
    <row r="54" s="1" customFormat="1" ht="23" customHeight="1" spans="1:18">
      <c r="A54" s="13">
        <v>45</v>
      </c>
      <c r="B54" s="13"/>
      <c r="C54" s="13" t="s">
        <v>189</v>
      </c>
      <c r="D54" s="13" t="s">
        <v>24</v>
      </c>
      <c r="E54" s="24" t="s">
        <v>190</v>
      </c>
      <c r="F54" s="24" t="s">
        <v>191</v>
      </c>
      <c r="G54" s="13" t="s">
        <v>27</v>
      </c>
      <c r="H54" s="16">
        <v>5833.33</v>
      </c>
      <c r="I54" s="16">
        <v>5833.33</v>
      </c>
      <c r="J54" s="16">
        <f t="shared" si="12"/>
        <v>466.67</v>
      </c>
      <c r="K54" s="16">
        <f t="shared" si="13"/>
        <v>116.67</v>
      </c>
      <c r="L54" s="16">
        <f t="shared" si="14"/>
        <v>29.17</v>
      </c>
      <c r="M54" s="17">
        <v>0.25</v>
      </c>
      <c r="N54" s="22">
        <v>1</v>
      </c>
      <c r="O54" s="16">
        <v>153.11</v>
      </c>
      <c r="P54" s="18">
        <v>46203</v>
      </c>
      <c r="Q54" s="18">
        <v>46265</v>
      </c>
      <c r="R54" s="13">
        <v>3</v>
      </c>
    </row>
    <row r="55" s="1" customFormat="1" ht="23" customHeight="1" spans="1:18">
      <c r="A55" s="13">
        <v>46</v>
      </c>
      <c r="B55" s="13"/>
      <c r="C55" s="13" t="s">
        <v>192</v>
      </c>
      <c r="D55" s="13" t="s">
        <v>24</v>
      </c>
      <c r="E55" s="24" t="s">
        <v>193</v>
      </c>
      <c r="F55" s="24" t="s">
        <v>194</v>
      </c>
      <c r="G55" s="13" t="s">
        <v>27</v>
      </c>
      <c r="H55" s="15">
        <v>5069</v>
      </c>
      <c r="I55" s="15">
        <v>5069</v>
      </c>
      <c r="J55" s="16">
        <f t="shared" si="12"/>
        <v>405.52</v>
      </c>
      <c r="K55" s="16">
        <f t="shared" si="13"/>
        <v>101.38</v>
      </c>
      <c r="L55" s="16">
        <f t="shared" si="14"/>
        <v>25.35</v>
      </c>
      <c r="M55" s="17">
        <v>0.25</v>
      </c>
      <c r="N55" s="22">
        <v>1</v>
      </c>
      <c r="O55" s="16">
        <v>133.05</v>
      </c>
      <c r="P55" s="18">
        <v>46233</v>
      </c>
      <c r="Q55" s="18">
        <v>46265</v>
      </c>
      <c r="R55" s="13">
        <v>2</v>
      </c>
    </row>
    <row r="56" s="1" customFormat="1" ht="23" customHeight="1" spans="1:18">
      <c r="A56" s="13">
        <v>47</v>
      </c>
      <c r="B56" s="13" t="s">
        <v>195</v>
      </c>
      <c r="C56" s="13" t="s">
        <v>196</v>
      </c>
      <c r="D56" s="13" t="s">
        <v>24</v>
      </c>
      <c r="E56" s="13" t="s">
        <v>197</v>
      </c>
      <c r="F56" s="13" t="s">
        <v>198</v>
      </c>
      <c r="G56" s="13" t="s">
        <v>27</v>
      </c>
      <c r="H56" s="13">
        <v>5069</v>
      </c>
      <c r="I56" s="13">
        <v>5069</v>
      </c>
      <c r="J56" s="13">
        <f t="shared" ref="J56:J62" si="15">ROUND(H56*8%,2)</f>
        <v>405.52</v>
      </c>
      <c r="K56" s="13">
        <f t="shared" ref="K56:K62" si="16">ROUND(I56*2%,2)</f>
        <v>101.38</v>
      </c>
      <c r="L56" s="30">
        <f t="shared" ref="L56:L62" si="17">ROUND(H56*0.5%,2)</f>
        <v>25.35</v>
      </c>
      <c r="M56" s="17">
        <v>0.25</v>
      </c>
      <c r="N56" s="19">
        <v>1</v>
      </c>
      <c r="O56" s="16">
        <v>133.05</v>
      </c>
      <c r="P56" s="18">
        <v>46023</v>
      </c>
      <c r="Q56" s="18">
        <v>46235</v>
      </c>
      <c r="R56" s="13">
        <f t="shared" ref="R56:R106" si="18">DATEDIF(P56,Q56,"M")+1</f>
        <v>8</v>
      </c>
    </row>
    <row r="57" s="1" customFormat="1" ht="23" customHeight="1" spans="1:18">
      <c r="A57" s="13">
        <v>48</v>
      </c>
      <c r="B57" s="13"/>
      <c r="C57" s="13" t="s">
        <v>199</v>
      </c>
      <c r="D57" s="13" t="s">
        <v>24</v>
      </c>
      <c r="E57" s="13" t="s">
        <v>200</v>
      </c>
      <c r="F57" s="13" t="s">
        <v>201</v>
      </c>
      <c r="G57" s="13" t="s">
        <v>27</v>
      </c>
      <c r="H57" s="13">
        <v>5383</v>
      </c>
      <c r="I57" s="13">
        <v>5383</v>
      </c>
      <c r="J57" s="13">
        <f t="shared" si="15"/>
        <v>430.64</v>
      </c>
      <c r="K57" s="13">
        <f t="shared" si="16"/>
        <v>107.66</v>
      </c>
      <c r="L57" s="30">
        <f t="shared" si="17"/>
        <v>26.92</v>
      </c>
      <c r="M57" s="17">
        <v>0.25</v>
      </c>
      <c r="N57" s="19">
        <v>1</v>
      </c>
      <c r="O57" s="16">
        <v>141.3</v>
      </c>
      <c r="P57" s="18">
        <v>45931</v>
      </c>
      <c r="Q57" s="18">
        <v>46235</v>
      </c>
      <c r="R57" s="13">
        <f t="shared" si="18"/>
        <v>11</v>
      </c>
    </row>
    <row r="58" s="1" customFormat="1" ht="23" customHeight="1" spans="1:18">
      <c r="A58" s="13">
        <v>49</v>
      </c>
      <c r="B58" s="13"/>
      <c r="C58" s="13" t="s">
        <v>202</v>
      </c>
      <c r="D58" s="13" t="s">
        <v>34</v>
      </c>
      <c r="E58" s="13" t="s">
        <v>203</v>
      </c>
      <c r="F58" s="13" t="s">
        <v>204</v>
      </c>
      <c r="G58" s="13" t="s">
        <v>27</v>
      </c>
      <c r="H58" s="19">
        <v>6187</v>
      </c>
      <c r="I58" s="19">
        <v>6187</v>
      </c>
      <c r="J58" s="13">
        <f t="shared" si="15"/>
        <v>494.96</v>
      </c>
      <c r="K58" s="13">
        <f t="shared" si="16"/>
        <v>123.74</v>
      </c>
      <c r="L58" s="30">
        <f t="shared" si="17"/>
        <v>30.94</v>
      </c>
      <c r="M58" s="17">
        <v>0.25</v>
      </c>
      <c r="N58" s="19">
        <v>1</v>
      </c>
      <c r="O58" s="16">
        <v>162.4</v>
      </c>
      <c r="P58" s="18">
        <v>46204</v>
      </c>
      <c r="Q58" s="18">
        <v>46235</v>
      </c>
      <c r="R58" s="13">
        <f t="shared" si="18"/>
        <v>2</v>
      </c>
    </row>
    <row r="59" s="1" customFormat="1" ht="23" customHeight="1" spans="1:18">
      <c r="A59" s="13">
        <v>50</v>
      </c>
      <c r="B59" s="13"/>
      <c r="C59" s="13" t="s">
        <v>205</v>
      </c>
      <c r="D59" s="13" t="s">
        <v>34</v>
      </c>
      <c r="E59" s="13" t="s">
        <v>206</v>
      </c>
      <c r="F59" s="13" t="s">
        <v>207</v>
      </c>
      <c r="G59" s="13" t="s">
        <v>27</v>
      </c>
      <c r="H59" s="13">
        <v>5069</v>
      </c>
      <c r="I59" s="13">
        <v>5069</v>
      </c>
      <c r="J59" s="13">
        <f t="shared" si="15"/>
        <v>405.52</v>
      </c>
      <c r="K59" s="13">
        <f t="shared" si="16"/>
        <v>101.38</v>
      </c>
      <c r="L59" s="30">
        <f t="shared" si="17"/>
        <v>25.35</v>
      </c>
      <c r="M59" s="17">
        <v>0.25</v>
      </c>
      <c r="N59" s="19">
        <v>1</v>
      </c>
      <c r="O59" s="16">
        <v>133.05</v>
      </c>
      <c r="P59" s="18">
        <v>45931</v>
      </c>
      <c r="Q59" s="18">
        <v>46235</v>
      </c>
      <c r="R59" s="13">
        <f t="shared" si="18"/>
        <v>11</v>
      </c>
    </row>
    <row r="60" s="1" customFormat="1" ht="23" customHeight="1" spans="1:18">
      <c r="A60" s="13">
        <v>51</v>
      </c>
      <c r="B60" s="13"/>
      <c r="C60" s="13" t="s">
        <v>208</v>
      </c>
      <c r="D60" s="13" t="s">
        <v>24</v>
      </c>
      <c r="E60" s="13" t="s">
        <v>209</v>
      </c>
      <c r="F60" s="13" t="s">
        <v>210</v>
      </c>
      <c r="G60" s="13" t="s">
        <v>27</v>
      </c>
      <c r="H60" s="13">
        <v>5383</v>
      </c>
      <c r="I60" s="13">
        <v>5383</v>
      </c>
      <c r="J60" s="13">
        <f t="shared" si="15"/>
        <v>430.64</v>
      </c>
      <c r="K60" s="13">
        <f t="shared" si="16"/>
        <v>107.66</v>
      </c>
      <c r="L60" s="30">
        <f t="shared" si="17"/>
        <v>26.92</v>
      </c>
      <c r="M60" s="17">
        <v>0.25</v>
      </c>
      <c r="N60" s="19">
        <v>1</v>
      </c>
      <c r="O60" s="16">
        <v>141.3</v>
      </c>
      <c r="P60" s="18">
        <v>45931</v>
      </c>
      <c r="Q60" s="18">
        <v>46235</v>
      </c>
      <c r="R60" s="13">
        <f t="shared" si="18"/>
        <v>11</v>
      </c>
    </row>
    <row r="61" s="1" customFormat="1" ht="23" customHeight="1" spans="1:18">
      <c r="A61" s="13">
        <v>52</v>
      </c>
      <c r="B61" s="13"/>
      <c r="C61" s="13" t="s">
        <v>211</v>
      </c>
      <c r="D61" s="13" t="s">
        <v>34</v>
      </c>
      <c r="E61" s="13" t="s">
        <v>212</v>
      </c>
      <c r="F61" s="13" t="s">
        <v>213</v>
      </c>
      <c r="G61" s="13" t="s">
        <v>27</v>
      </c>
      <c r="H61" s="13">
        <v>5069</v>
      </c>
      <c r="I61" s="13">
        <v>5069</v>
      </c>
      <c r="J61" s="13">
        <f t="shared" si="15"/>
        <v>405.52</v>
      </c>
      <c r="K61" s="13">
        <f t="shared" si="16"/>
        <v>101.38</v>
      </c>
      <c r="L61" s="30">
        <f t="shared" si="17"/>
        <v>25.35</v>
      </c>
      <c r="M61" s="17">
        <v>0.25</v>
      </c>
      <c r="N61" s="19">
        <v>1</v>
      </c>
      <c r="O61" s="16">
        <v>133.05</v>
      </c>
      <c r="P61" s="18">
        <v>46023</v>
      </c>
      <c r="Q61" s="18">
        <v>46235</v>
      </c>
      <c r="R61" s="13">
        <f t="shared" si="18"/>
        <v>8</v>
      </c>
    </row>
    <row r="62" s="1" customFormat="1" ht="23" customHeight="1" spans="1:18">
      <c r="A62" s="13">
        <v>53</v>
      </c>
      <c r="B62" s="13"/>
      <c r="C62" s="13" t="s">
        <v>214</v>
      </c>
      <c r="D62" s="13" t="s">
        <v>34</v>
      </c>
      <c r="E62" s="13" t="s">
        <v>215</v>
      </c>
      <c r="F62" s="13" t="s">
        <v>216</v>
      </c>
      <c r="G62" s="13" t="s">
        <v>27</v>
      </c>
      <c r="H62" s="13">
        <v>5069</v>
      </c>
      <c r="I62" s="13">
        <v>5069</v>
      </c>
      <c r="J62" s="13">
        <f t="shared" si="15"/>
        <v>405.52</v>
      </c>
      <c r="K62" s="13">
        <f t="shared" si="16"/>
        <v>101.38</v>
      </c>
      <c r="L62" s="30">
        <f t="shared" si="17"/>
        <v>25.35</v>
      </c>
      <c r="M62" s="17">
        <v>0.25</v>
      </c>
      <c r="N62" s="19">
        <v>1</v>
      </c>
      <c r="O62" s="16">
        <v>133.05</v>
      </c>
      <c r="P62" s="18">
        <v>46023</v>
      </c>
      <c r="Q62" s="18">
        <v>46235</v>
      </c>
      <c r="R62" s="13">
        <f t="shared" si="18"/>
        <v>8</v>
      </c>
    </row>
    <row r="63" s="1" customFormat="1" ht="23" customHeight="1" spans="1:18">
      <c r="A63" s="13">
        <v>54</v>
      </c>
      <c r="B63" s="13"/>
      <c r="C63" s="13" t="s">
        <v>217</v>
      </c>
      <c r="D63" s="13" t="s">
        <v>34</v>
      </c>
      <c r="E63" s="13" t="s">
        <v>218</v>
      </c>
      <c r="F63" s="13" t="s">
        <v>219</v>
      </c>
      <c r="G63" s="13" t="s">
        <v>27</v>
      </c>
      <c r="H63" s="13">
        <v>5069</v>
      </c>
      <c r="I63" s="13">
        <v>5069</v>
      </c>
      <c r="J63" s="16">
        <f t="shared" ref="J63:J66" si="19">ROUND(H63*0.08,2)</f>
        <v>405.52</v>
      </c>
      <c r="K63" s="16">
        <f t="shared" ref="K63:K66" si="20">ROUND(I63*0.02,2)</f>
        <v>101.38</v>
      </c>
      <c r="L63" s="16">
        <f t="shared" ref="L63:L66" si="21">ROUND(H63*0.005,2)</f>
        <v>25.35</v>
      </c>
      <c r="M63" s="17">
        <v>0.25</v>
      </c>
      <c r="N63" s="19">
        <v>1</v>
      </c>
      <c r="O63" s="16">
        <v>133.05</v>
      </c>
      <c r="P63" s="18">
        <v>46174</v>
      </c>
      <c r="Q63" s="18">
        <v>46235</v>
      </c>
      <c r="R63" s="13">
        <f t="shared" si="18"/>
        <v>3</v>
      </c>
    </row>
    <row r="64" s="1" customFormat="1" ht="23" customHeight="1" spans="1:18">
      <c r="A64" s="13">
        <v>55</v>
      </c>
      <c r="B64" s="13"/>
      <c r="C64" s="13" t="s">
        <v>220</v>
      </c>
      <c r="D64" s="13" t="s">
        <v>24</v>
      </c>
      <c r="E64" s="24" t="s">
        <v>221</v>
      </c>
      <c r="F64" s="24" t="s">
        <v>222</v>
      </c>
      <c r="G64" s="14" t="s">
        <v>27</v>
      </c>
      <c r="H64" s="15">
        <v>5858</v>
      </c>
      <c r="I64" s="15">
        <v>5858</v>
      </c>
      <c r="J64" s="16">
        <f t="shared" si="19"/>
        <v>468.64</v>
      </c>
      <c r="K64" s="16">
        <f t="shared" si="20"/>
        <v>117.16</v>
      </c>
      <c r="L64" s="16">
        <f t="shared" si="21"/>
        <v>29.29</v>
      </c>
      <c r="M64" s="17">
        <v>0.25</v>
      </c>
      <c r="N64" s="19">
        <v>1</v>
      </c>
      <c r="O64" s="13">
        <v>153.77</v>
      </c>
      <c r="P64" s="24" t="s">
        <v>97</v>
      </c>
      <c r="Q64" s="18">
        <v>46235</v>
      </c>
      <c r="R64" s="13">
        <f t="shared" si="18"/>
        <v>11</v>
      </c>
    </row>
    <row r="65" s="1" customFormat="1" ht="23" customHeight="1" spans="1:18">
      <c r="A65" s="13">
        <v>56</v>
      </c>
      <c r="B65" s="13"/>
      <c r="C65" s="13" t="s">
        <v>223</v>
      </c>
      <c r="D65" s="13" t="s">
        <v>24</v>
      </c>
      <c r="E65" s="13" t="s">
        <v>224</v>
      </c>
      <c r="F65" s="13" t="s">
        <v>225</v>
      </c>
      <c r="G65" s="13" t="s">
        <v>27</v>
      </c>
      <c r="H65" s="13">
        <v>5069</v>
      </c>
      <c r="I65" s="13">
        <v>5069</v>
      </c>
      <c r="J65" s="16">
        <f t="shared" si="19"/>
        <v>405.52</v>
      </c>
      <c r="K65" s="16">
        <f t="shared" si="20"/>
        <v>101.38</v>
      </c>
      <c r="L65" s="16">
        <f t="shared" si="21"/>
        <v>25.35</v>
      </c>
      <c r="M65" s="17">
        <v>0.25</v>
      </c>
      <c r="N65" s="19">
        <v>1</v>
      </c>
      <c r="O65" s="16">
        <v>133.05</v>
      </c>
      <c r="P65" s="18">
        <v>45931</v>
      </c>
      <c r="Q65" s="18">
        <v>46235</v>
      </c>
      <c r="R65" s="13">
        <f t="shared" si="18"/>
        <v>11</v>
      </c>
    </row>
    <row r="66" s="1" customFormat="1" ht="23" customHeight="1" spans="1:18">
      <c r="A66" s="13">
        <v>57</v>
      </c>
      <c r="B66" s="13"/>
      <c r="C66" s="13" t="s">
        <v>226</v>
      </c>
      <c r="D66" s="13" t="s">
        <v>24</v>
      </c>
      <c r="E66" s="13" t="s">
        <v>227</v>
      </c>
      <c r="F66" s="13" t="s">
        <v>228</v>
      </c>
      <c r="G66" s="14" t="s">
        <v>27</v>
      </c>
      <c r="H66" s="15">
        <v>5858</v>
      </c>
      <c r="I66" s="15">
        <v>5858</v>
      </c>
      <c r="J66" s="16">
        <f t="shared" si="19"/>
        <v>468.64</v>
      </c>
      <c r="K66" s="16">
        <f t="shared" si="20"/>
        <v>117.16</v>
      </c>
      <c r="L66" s="16">
        <f t="shared" si="21"/>
        <v>29.29</v>
      </c>
      <c r="M66" s="17">
        <v>0.25</v>
      </c>
      <c r="N66" s="19">
        <v>1</v>
      </c>
      <c r="O66" s="13">
        <v>153.77</v>
      </c>
      <c r="P66" s="18">
        <v>45962</v>
      </c>
      <c r="Q66" s="18">
        <v>46235</v>
      </c>
      <c r="R66" s="13">
        <f t="shared" si="18"/>
        <v>10</v>
      </c>
    </row>
    <row r="67" s="1" customFormat="1" ht="23" customHeight="1" spans="1:18">
      <c r="A67" s="13">
        <v>58</v>
      </c>
      <c r="B67" s="13"/>
      <c r="C67" s="13" t="s">
        <v>229</v>
      </c>
      <c r="D67" s="13" t="s">
        <v>34</v>
      </c>
      <c r="E67" s="13" t="s">
        <v>230</v>
      </c>
      <c r="F67" s="13" t="s">
        <v>231</v>
      </c>
      <c r="G67" s="13" t="s">
        <v>27</v>
      </c>
      <c r="H67" s="13">
        <v>5069</v>
      </c>
      <c r="I67" s="13">
        <v>5069</v>
      </c>
      <c r="J67" s="13">
        <f t="shared" ref="J67:J72" si="22">ROUND(H67*8%,2)</f>
        <v>405.52</v>
      </c>
      <c r="K67" s="13">
        <f t="shared" ref="K67:K72" si="23">ROUND(I67*2%,2)</f>
        <v>101.38</v>
      </c>
      <c r="L67" s="30">
        <f t="shared" ref="L67:L72" si="24">ROUND(H67*0.5%,2)</f>
        <v>25.35</v>
      </c>
      <c r="M67" s="17">
        <v>0.25</v>
      </c>
      <c r="N67" s="19">
        <v>1</v>
      </c>
      <c r="O67" s="16">
        <v>133.05</v>
      </c>
      <c r="P67" s="18">
        <v>46023</v>
      </c>
      <c r="Q67" s="18">
        <v>46235</v>
      </c>
      <c r="R67" s="13">
        <f t="shared" si="18"/>
        <v>8</v>
      </c>
    </row>
    <row r="68" s="1" customFormat="1" ht="23" customHeight="1" spans="1:18">
      <c r="A68" s="13">
        <v>59</v>
      </c>
      <c r="B68" s="13"/>
      <c r="C68" s="13" t="s">
        <v>232</v>
      </c>
      <c r="D68" s="13" t="s">
        <v>24</v>
      </c>
      <c r="E68" s="13" t="s">
        <v>233</v>
      </c>
      <c r="F68" s="13" t="s">
        <v>234</v>
      </c>
      <c r="G68" s="13" t="s">
        <v>27</v>
      </c>
      <c r="H68" s="13">
        <v>5383</v>
      </c>
      <c r="I68" s="13">
        <v>5383</v>
      </c>
      <c r="J68" s="13">
        <f t="shared" si="22"/>
        <v>430.64</v>
      </c>
      <c r="K68" s="13">
        <f t="shared" si="23"/>
        <v>107.66</v>
      </c>
      <c r="L68" s="30">
        <f t="shared" si="24"/>
        <v>26.92</v>
      </c>
      <c r="M68" s="17">
        <v>0.25</v>
      </c>
      <c r="N68" s="19">
        <v>1</v>
      </c>
      <c r="O68" s="16">
        <v>141.3</v>
      </c>
      <c r="P68" s="18">
        <v>45931</v>
      </c>
      <c r="Q68" s="18">
        <v>46235</v>
      </c>
      <c r="R68" s="13">
        <f t="shared" si="18"/>
        <v>11</v>
      </c>
    </row>
    <row r="69" s="1" customFormat="1" ht="23" customHeight="1" spans="1:18">
      <c r="A69" s="13">
        <v>60</v>
      </c>
      <c r="B69" s="13"/>
      <c r="C69" s="13" t="s">
        <v>235</v>
      </c>
      <c r="D69" s="13" t="s">
        <v>34</v>
      </c>
      <c r="E69" s="13" t="s">
        <v>236</v>
      </c>
      <c r="F69" s="13" t="s">
        <v>237</v>
      </c>
      <c r="G69" s="13" t="s">
        <v>27</v>
      </c>
      <c r="H69" s="19">
        <v>5145</v>
      </c>
      <c r="I69" s="19">
        <v>5145</v>
      </c>
      <c r="J69" s="13">
        <f t="shared" si="22"/>
        <v>411.6</v>
      </c>
      <c r="K69" s="13">
        <f t="shared" si="23"/>
        <v>102.9</v>
      </c>
      <c r="L69" s="30">
        <f t="shared" si="24"/>
        <v>25.73</v>
      </c>
      <c r="M69" s="17">
        <v>0.25</v>
      </c>
      <c r="N69" s="19">
        <v>1</v>
      </c>
      <c r="O69" s="16">
        <v>135.05</v>
      </c>
      <c r="P69" s="18">
        <v>46174</v>
      </c>
      <c r="Q69" s="18">
        <v>46235</v>
      </c>
      <c r="R69" s="13">
        <f t="shared" si="18"/>
        <v>3</v>
      </c>
    </row>
    <row r="70" s="1" customFormat="1" ht="23" customHeight="1" spans="1:18">
      <c r="A70" s="13">
        <v>61</v>
      </c>
      <c r="B70" s="13"/>
      <c r="C70" s="13" t="s">
        <v>238</v>
      </c>
      <c r="D70" s="13" t="s">
        <v>24</v>
      </c>
      <c r="E70" s="13" t="s">
        <v>239</v>
      </c>
      <c r="F70" s="13" t="s">
        <v>240</v>
      </c>
      <c r="G70" s="13" t="s">
        <v>27</v>
      </c>
      <c r="H70" s="13">
        <v>5620</v>
      </c>
      <c r="I70" s="13">
        <v>5620</v>
      </c>
      <c r="J70" s="13">
        <f t="shared" si="22"/>
        <v>449.6</v>
      </c>
      <c r="K70" s="13">
        <f t="shared" si="23"/>
        <v>112.4</v>
      </c>
      <c r="L70" s="30">
        <f t="shared" si="24"/>
        <v>28.1</v>
      </c>
      <c r="M70" s="17">
        <v>0.25</v>
      </c>
      <c r="N70" s="19">
        <v>1</v>
      </c>
      <c r="O70" s="13">
        <v>147.52</v>
      </c>
      <c r="P70" s="18">
        <v>46113</v>
      </c>
      <c r="Q70" s="18">
        <v>46235</v>
      </c>
      <c r="R70" s="13">
        <f t="shared" si="18"/>
        <v>5</v>
      </c>
    </row>
    <row r="71" s="1" customFormat="1" ht="23" customHeight="1" spans="1:18">
      <c r="A71" s="13">
        <v>62</v>
      </c>
      <c r="B71" s="13"/>
      <c r="C71" s="13" t="s">
        <v>241</v>
      </c>
      <c r="D71" s="13" t="s">
        <v>24</v>
      </c>
      <c r="E71" s="13" t="s">
        <v>242</v>
      </c>
      <c r="F71" s="13" t="s">
        <v>243</v>
      </c>
      <c r="G71" s="13" t="s">
        <v>27</v>
      </c>
      <c r="H71" s="13">
        <v>5069</v>
      </c>
      <c r="I71" s="13">
        <v>5069</v>
      </c>
      <c r="J71" s="13">
        <f t="shared" si="22"/>
        <v>405.52</v>
      </c>
      <c r="K71" s="13">
        <f t="shared" si="23"/>
        <v>101.38</v>
      </c>
      <c r="L71" s="30">
        <f t="shared" si="24"/>
        <v>25.35</v>
      </c>
      <c r="M71" s="17">
        <v>0.25</v>
      </c>
      <c r="N71" s="19">
        <v>1</v>
      </c>
      <c r="O71" s="16">
        <v>133.05</v>
      </c>
      <c r="P71" s="18">
        <v>46054</v>
      </c>
      <c r="Q71" s="18">
        <v>46235</v>
      </c>
      <c r="R71" s="13">
        <f t="shared" si="18"/>
        <v>7</v>
      </c>
    </row>
    <row r="72" s="1" customFormat="1" ht="23" customHeight="1" spans="1:18">
      <c r="A72" s="13">
        <v>63</v>
      </c>
      <c r="B72" s="13"/>
      <c r="C72" s="13" t="s">
        <v>244</v>
      </c>
      <c r="D72" s="13" t="s">
        <v>24</v>
      </c>
      <c r="E72" s="13" t="s">
        <v>245</v>
      </c>
      <c r="F72" s="13" t="s">
        <v>246</v>
      </c>
      <c r="G72" s="13" t="s">
        <v>27</v>
      </c>
      <c r="H72" s="13">
        <v>5069</v>
      </c>
      <c r="I72" s="13">
        <v>5069</v>
      </c>
      <c r="J72" s="13">
        <f t="shared" si="22"/>
        <v>405.52</v>
      </c>
      <c r="K72" s="13">
        <f t="shared" si="23"/>
        <v>101.38</v>
      </c>
      <c r="L72" s="30">
        <f t="shared" si="24"/>
        <v>25.35</v>
      </c>
      <c r="M72" s="17">
        <v>0.25</v>
      </c>
      <c r="N72" s="19">
        <v>1</v>
      </c>
      <c r="O72" s="16">
        <v>133.05</v>
      </c>
      <c r="P72" s="18">
        <v>45931</v>
      </c>
      <c r="Q72" s="18">
        <v>46235</v>
      </c>
      <c r="R72" s="13">
        <f t="shared" si="18"/>
        <v>11</v>
      </c>
    </row>
    <row r="73" s="1" customFormat="1" ht="23" customHeight="1" spans="1:18">
      <c r="A73" s="13">
        <v>64</v>
      </c>
      <c r="B73" s="13"/>
      <c r="C73" s="13" t="s">
        <v>247</v>
      </c>
      <c r="D73" s="13" t="s">
        <v>34</v>
      </c>
      <c r="E73" s="13" t="s">
        <v>248</v>
      </c>
      <c r="F73" s="13" t="s">
        <v>249</v>
      </c>
      <c r="G73" s="13" t="s">
        <v>27</v>
      </c>
      <c r="H73" s="19">
        <v>6187</v>
      </c>
      <c r="I73" s="19">
        <v>6187</v>
      </c>
      <c r="J73" s="16">
        <f t="shared" ref="J73:J76" si="25">ROUND(H73*0.08,2)</f>
        <v>494.96</v>
      </c>
      <c r="K73" s="16">
        <f t="shared" ref="K73:K76" si="26">ROUND(I73*0.02,2)</f>
        <v>123.74</v>
      </c>
      <c r="L73" s="16">
        <f t="shared" ref="L73:L76" si="27">ROUND(H73*0.005,2)</f>
        <v>30.94</v>
      </c>
      <c r="M73" s="17">
        <v>0.25</v>
      </c>
      <c r="N73" s="19">
        <v>1</v>
      </c>
      <c r="O73" s="16">
        <v>162.4</v>
      </c>
      <c r="P73" s="18">
        <v>46204</v>
      </c>
      <c r="Q73" s="18">
        <v>46235</v>
      </c>
      <c r="R73" s="13">
        <f t="shared" si="18"/>
        <v>2</v>
      </c>
    </row>
    <row r="74" s="1" customFormat="1" ht="23" customHeight="1" spans="1:18">
      <c r="A74" s="13">
        <v>65</v>
      </c>
      <c r="B74" s="13"/>
      <c r="C74" s="13" t="s">
        <v>250</v>
      </c>
      <c r="D74" s="13" t="s">
        <v>24</v>
      </c>
      <c r="E74" s="13" t="s">
        <v>251</v>
      </c>
      <c r="F74" s="13" t="s">
        <v>252</v>
      </c>
      <c r="G74" s="13" t="s">
        <v>27</v>
      </c>
      <c r="H74" s="13">
        <v>5069</v>
      </c>
      <c r="I74" s="13">
        <v>5069</v>
      </c>
      <c r="J74" s="16">
        <f t="shared" si="25"/>
        <v>405.52</v>
      </c>
      <c r="K74" s="16">
        <f t="shared" si="26"/>
        <v>101.38</v>
      </c>
      <c r="L74" s="16">
        <f t="shared" si="27"/>
        <v>25.35</v>
      </c>
      <c r="M74" s="17">
        <v>0.25</v>
      </c>
      <c r="N74" s="19">
        <v>1</v>
      </c>
      <c r="O74" s="16">
        <v>133.05</v>
      </c>
      <c r="P74" s="18">
        <v>46204</v>
      </c>
      <c r="Q74" s="18">
        <v>46235</v>
      </c>
      <c r="R74" s="13">
        <f t="shared" si="18"/>
        <v>2</v>
      </c>
    </row>
    <row r="75" s="1" customFormat="1" ht="23" customHeight="1" spans="1:18">
      <c r="A75" s="13">
        <v>66</v>
      </c>
      <c r="B75" s="13"/>
      <c r="C75" s="13" t="s">
        <v>253</v>
      </c>
      <c r="D75" s="13" t="s">
        <v>34</v>
      </c>
      <c r="E75" s="13" t="s">
        <v>254</v>
      </c>
      <c r="F75" s="13" t="s">
        <v>255</v>
      </c>
      <c r="G75" s="13" t="s">
        <v>27</v>
      </c>
      <c r="H75" s="19">
        <v>6187</v>
      </c>
      <c r="I75" s="19">
        <v>6187</v>
      </c>
      <c r="J75" s="16">
        <f t="shared" si="25"/>
        <v>494.96</v>
      </c>
      <c r="K75" s="16">
        <f t="shared" si="26"/>
        <v>123.74</v>
      </c>
      <c r="L75" s="16">
        <f t="shared" si="27"/>
        <v>30.94</v>
      </c>
      <c r="M75" s="17">
        <v>0.25</v>
      </c>
      <c r="N75" s="19">
        <v>1</v>
      </c>
      <c r="O75" s="16">
        <v>162.4</v>
      </c>
      <c r="P75" s="18">
        <v>46204</v>
      </c>
      <c r="Q75" s="18">
        <v>46235</v>
      </c>
      <c r="R75" s="13">
        <f t="shared" si="18"/>
        <v>2</v>
      </c>
    </row>
    <row r="76" s="1" customFormat="1" ht="23" customHeight="1" spans="1:18">
      <c r="A76" s="13">
        <v>67</v>
      </c>
      <c r="B76" s="13"/>
      <c r="C76" s="13" t="s">
        <v>256</v>
      </c>
      <c r="D76" s="13" t="s">
        <v>24</v>
      </c>
      <c r="E76" s="13" t="s">
        <v>257</v>
      </c>
      <c r="F76" s="13" t="s">
        <v>258</v>
      </c>
      <c r="G76" s="13" t="s">
        <v>27</v>
      </c>
      <c r="H76" s="13">
        <v>5069</v>
      </c>
      <c r="I76" s="13">
        <v>5069</v>
      </c>
      <c r="J76" s="16">
        <f t="shared" si="25"/>
        <v>405.52</v>
      </c>
      <c r="K76" s="16">
        <f t="shared" si="26"/>
        <v>101.38</v>
      </c>
      <c r="L76" s="16">
        <f t="shared" si="27"/>
        <v>25.35</v>
      </c>
      <c r="M76" s="17">
        <v>0.25</v>
      </c>
      <c r="N76" s="19">
        <v>1</v>
      </c>
      <c r="O76" s="16">
        <v>133.05</v>
      </c>
      <c r="P76" s="18">
        <v>46204</v>
      </c>
      <c r="Q76" s="18">
        <v>46235</v>
      </c>
      <c r="R76" s="13">
        <f t="shared" si="18"/>
        <v>2</v>
      </c>
    </row>
    <row r="77" s="1" customFormat="1" ht="23" customHeight="1" spans="1:18">
      <c r="A77" s="13">
        <v>68</v>
      </c>
      <c r="B77" s="13"/>
      <c r="C77" s="13" t="s">
        <v>259</v>
      </c>
      <c r="D77" s="13" t="s">
        <v>34</v>
      </c>
      <c r="E77" s="13" t="s">
        <v>260</v>
      </c>
      <c r="F77" s="13" t="s">
        <v>261</v>
      </c>
      <c r="G77" s="13" t="s">
        <v>27</v>
      </c>
      <c r="H77" s="13">
        <v>5069</v>
      </c>
      <c r="I77" s="13">
        <v>5069</v>
      </c>
      <c r="J77" s="13">
        <f t="shared" ref="J77:J81" si="28">ROUND(H77*8%,2)</f>
        <v>405.52</v>
      </c>
      <c r="K77" s="13">
        <f t="shared" ref="K77:K81" si="29">ROUND(I77*2%,2)</f>
        <v>101.38</v>
      </c>
      <c r="L77" s="30">
        <f t="shared" ref="L77:L81" si="30">ROUND(H77*0.5%,2)</f>
        <v>25.35</v>
      </c>
      <c r="M77" s="17">
        <v>0.25</v>
      </c>
      <c r="N77" s="19">
        <v>1</v>
      </c>
      <c r="O77" s="16">
        <v>133.05</v>
      </c>
      <c r="P77" s="18">
        <v>46023</v>
      </c>
      <c r="Q77" s="18">
        <v>46235</v>
      </c>
      <c r="R77" s="13">
        <f t="shared" si="18"/>
        <v>8</v>
      </c>
    </row>
    <row r="78" s="1" customFormat="1" ht="23" customHeight="1" spans="1:18">
      <c r="A78" s="13">
        <v>69</v>
      </c>
      <c r="B78" s="13"/>
      <c r="C78" s="13" t="s">
        <v>262</v>
      </c>
      <c r="D78" s="13" t="s">
        <v>24</v>
      </c>
      <c r="E78" s="13" t="s">
        <v>263</v>
      </c>
      <c r="F78" s="13" t="s">
        <v>264</v>
      </c>
      <c r="G78" s="13" t="s">
        <v>27</v>
      </c>
      <c r="H78" s="13">
        <v>5620</v>
      </c>
      <c r="I78" s="13">
        <v>5620</v>
      </c>
      <c r="J78" s="13">
        <f t="shared" si="28"/>
        <v>449.6</v>
      </c>
      <c r="K78" s="13">
        <f t="shared" si="29"/>
        <v>112.4</v>
      </c>
      <c r="L78" s="30">
        <f t="shared" si="30"/>
        <v>28.1</v>
      </c>
      <c r="M78" s="17">
        <v>0.25</v>
      </c>
      <c r="N78" s="19">
        <v>1</v>
      </c>
      <c r="O78" s="13">
        <v>147.52</v>
      </c>
      <c r="P78" s="18">
        <v>45962</v>
      </c>
      <c r="Q78" s="18">
        <v>46235</v>
      </c>
      <c r="R78" s="13">
        <f t="shared" si="18"/>
        <v>10</v>
      </c>
    </row>
    <row r="79" s="1" customFormat="1" ht="23" customHeight="1" spans="1:18">
      <c r="A79" s="13">
        <v>70</v>
      </c>
      <c r="B79" s="13"/>
      <c r="C79" s="13" t="s">
        <v>265</v>
      </c>
      <c r="D79" s="13" t="s">
        <v>34</v>
      </c>
      <c r="E79" s="13" t="s">
        <v>266</v>
      </c>
      <c r="F79" s="13" t="s">
        <v>267</v>
      </c>
      <c r="G79" s="13" t="s">
        <v>27</v>
      </c>
      <c r="H79" s="13">
        <v>5069</v>
      </c>
      <c r="I79" s="13">
        <v>5069</v>
      </c>
      <c r="J79" s="13">
        <f t="shared" si="28"/>
        <v>405.52</v>
      </c>
      <c r="K79" s="13">
        <f t="shared" si="29"/>
        <v>101.38</v>
      </c>
      <c r="L79" s="30">
        <f t="shared" si="30"/>
        <v>25.35</v>
      </c>
      <c r="M79" s="17">
        <v>0.25</v>
      </c>
      <c r="N79" s="19">
        <v>1</v>
      </c>
      <c r="O79" s="13">
        <v>133.05</v>
      </c>
      <c r="P79" s="18">
        <v>46174</v>
      </c>
      <c r="Q79" s="18">
        <v>46235</v>
      </c>
      <c r="R79" s="13">
        <f t="shared" si="18"/>
        <v>3</v>
      </c>
    </row>
    <row r="80" s="1" customFormat="1" ht="23" customHeight="1" spans="1:18">
      <c r="A80" s="13">
        <v>71</v>
      </c>
      <c r="B80" s="13" t="s">
        <v>268</v>
      </c>
      <c r="C80" s="13" t="s">
        <v>269</v>
      </c>
      <c r="D80" s="13" t="s">
        <v>24</v>
      </c>
      <c r="E80" s="13" t="s">
        <v>270</v>
      </c>
      <c r="F80" s="13" t="s">
        <v>271</v>
      </c>
      <c r="G80" s="13" t="s">
        <v>27</v>
      </c>
      <c r="H80" s="13">
        <v>5069</v>
      </c>
      <c r="I80" s="13">
        <v>5069</v>
      </c>
      <c r="J80" s="13">
        <f t="shared" si="28"/>
        <v>405.52</v>
      </c>
      <c r="K80" s="13">
        <f t="shared" si="29"/>
        <v>101.38</v>
      </c>
      <c r="L80" s="30">
        <f t="shared" si="30"/>
        <v>25.35</v>
      </c>
      <c r="M80" s="17">
        <v>0.25</v>
      </c>
      <c r="N80" s="19">
        <v>1</v>
      </c>
      <c r="O80" s="16">
        <v>133.05</v>
      </c>
      <c r="P80" s="18">
        <v>45931</v>
      </c>
      <c r="Q80" s="18">
        <v>46235</v>
      </c>
      <c r="R80" s="13">
        <f t="shared" si="18"/>
        <v>11</v>
      </c>
    </row>
    <row r="81" s="1" customFormat="1" ht="23" customHeight="1" spans="1:18">
      <c r="A81" s="13">
        <v>72</v>
      </c>
      <c r="B81" s="13"/>
      <c r="C81" s="13" t="s">
        <v>272</v>
      </c>
      <c r="D81" s="13" t="s">
        <v>34</v>
      </c>
      <c r="E81" s="13" t="s">
        <v>273</v>
      </c>
      <c r="F81" s="13" t="s">
        <v>274</v>
      </c>
      <c r="G81" s="13" t="s">
        <v>27</v>
      </c>
      <c r="H81" s="13">
        <v>5069</v>
      </c>
      <c r="I81" s="13">
        <v>5069</v>
      </c>
      <c r="J81" s="13">
        <f t="shared" si="28"/>
        <v>405.52</v>
      </c>
      <c r="K81" s="13">
        <f t="shared" si="29"/>
        <v>101.38</v>
      </c>
      <c r="L81" s="30">
        <f t="shared" si="30"/>
        <v>25.35</v>
      </c>
      <c r="M81" s="17">
        <v>0.25</v>
      </c>
      <c r="N81" s="19">
        <v>1</v>
      </c>
      <c r="O81" s="16">
        <v>133.05</v>
      </c>
      <c r="P81" s="18">
        <v>45962</v>
      </c>
      <c r="Q81" s="18">
        <v>46235</v>
      </c>
      <c r="R81" s="13">
        <f t="shared" si="18"/>
        <v>10</v>
      </c>
    </row>
    <row r="82" s="1" customFormat="1" ht="23" customHeight="1" spans="1:18">
      <c r="A82" s="13">
        <v>73</v>
      </c>
      <c r="B82" s="13" t="s">
        <v>275</v>
      </c>
      <c r="C82" s="13" t="s">
        <v>276</v>
      </c>
      <c r="D82" s="13" t="s">
        <v>24</v>
      </c>
      <c r="E82" s="13" t="s">
        <v>277</v>
      </c>
      <c r="F82" s="13" t="s">
        <v>278</v>
      </c>
      <c r="G82" s="14" t="s">
        <v>27</v>
      </c>
      <c r="H82" s="15">
        <v>5321</v>
      </c>
      <c r="I82" s="15">
        <v>5321</v>
      </c>
      <c r="J82" s="16">
        <f t="shared" ref="J82:J84" si="31">ROUND(H82*0.08,2)</f>
        <v>425.68</v>
      </c>
      <c r="K82" s="16">
        <f t="shared" ref="K82:K84" si="32">ROUND(I82*0.02,2)</f>
        <v>106.42</v>
      </c>
      <c r="L82" s="16">
        <f t="shared" ref="L82:L84" si="33">ROUND(H82*0.005,2)</f>
        <v>26.61</v>
      </c>
      <c r="M82" s="17">
        <v>0.25</v>
      </c>
      <c r="N82" s="15">
        <v>1</v>
      </c>
      <c r="O82" s="16">
        <v>139.67</v>
      </c>
      <c r="P82" s="18">
        <v>46143</v>
      </c>
      <c r="Q82" s="18">
        <v>46235</v>
      </c>
      <c r="R82" s="13">
        <f t="shared" si="18"/>
        <v>4</v>
      </c>
    </row>
    <row r="83" s="1" customFormat="1" ht="23" customHeight="1" spans="1:18">
      <c r="A83" s="13">
        <v>74</v>
      </c>
      <c r="B83" s="13" t="s">
        <v>279</v>
      </c>
      <c r="C83" s="13" t="s">
        <v>280</v>
      </c>
      <c r="D83" s="13" t="s">
        <v>24</v>
      </c>
      <c r="E83" s="13" t="s">
        <v>281</v>
      </c>
      <c r="F83" s="13" t="s">
        <v>282</v>
      </c>
      <c r="G83" s="14" t="s">
        <v>27</v>
      </c>
      <c r="H83" s="15">
        <v>6000</v>
      </c>
      <c r="I83" s="15">
        <v>6000</v>
      </c>
      <c r="J83" s="16">
        <f t="shared" si="31"/>
        <v>480</v>
      </c>
      <c r="K83" s="16">
        <f t="shared" si="32"/>
        <v>120</v>
      </c>
      <c r="L83" s="16">
        <f t="shared" si="33"/>
        <v>30</v>
      </c>
      <c r="M83" s="17">
        <v>0.25</v>
      </c>
      <c r="N83" s="15">
        <v>1</v>
      </c>
      <c r="O83" s="16">
        <v>157.5</v>
      </c>
      <c r="P83" s="18">
        <v>46143</v>
      </c>
      <c r="Q83" s="18">
        <v>46235</v>
      </c>
      <c r="R83" s="13">
        <f t="shared" si="18"/>
        <v>4</v>
      </c>
    </row>
    <row r="84" s="1" customFormat="1" ht="23" customHeight="1" spans="1:18">
      <c r="A84" s="13">
        <v>75</v>
      </c>
      <c r="B84" s="13"/>
      <c r="C84" s="13" t="s">
        <v>283</v>
      </c>
      <c r="D84" s="13" t="s">
        <v>34</v>
      </c>
      <c r="E84" s="24" t="s">
        <v>284</v>
      </c>
      <c r="F84" s="24" t="s">
        <v>285</v>
      </c>
      <c r="G84" s="14" t="s">
        <v>27</v>
      </c>
      <c r="H84" s="15">
        <v>6000</v>
      </c>
      <c r="I84" s="15">
        <v>6000</v>
      </c>
      <c r="J84" s="16">
        <f t="shared" si="31"/>
        <v>480</v>
      </c>
      <c r="K84" s="16">
        <f t="shared" si="32"/>
        <v>120</v>
      </c>
      <c r="L84" s="16">
        <f t="shared" si="33"/>
        <v>30</v>
      </c>
      <c r="M84" s="17">
        <v>0.25</v>
      </c>
      <c r="N84" s="15">
        <v>1</v>
      </c>
      <c r="O84" s="16">
        <v>157.5</v>
      </c>
      <c r="P84" s="18">
        <v>46174</v>
      </c>
      <c r="Q84" s="18">
        <v>46235</v>
      </c>
      <c r="R84" s="13">
        <f t="shared" si="18"/>
        <v>3</v>
      </c>
    </row>
    <row r="85" s="1" customFormat="1" ht="23" customHeight="1" spans="1:18">
      <c r="A85" s="13">
        <v>76</v>
      </c>
      <c r="B85" s="13" t="s">
        <v>286</v>
      </c>
      <c r="C85" s="31" t="s">
        <v>287</v>
      </c>
      <c r="D85" s="13" t="s">
        <v>24</v>
      </c>
      <c r="E85" s="31" t="s">
        <v>288</v>
      </c>
      <c r="F85" s="31" t="s">
        <v>289</v>
      </c>
      <c r="G85" s="13" t="s">
        <v>27</v>
      </c>
      <c r="H85" s="13">
        <f>VLOOKUP(C85,[1]Sheet1!$C$6:$H$50,6,FALSE)</f>
        <v>8448</v>
      </c>
      <c r="I85" s="15">
        <v>8448</v>
      </c>
      <c r="J85" s="16">
        <f t="shared" ref="J85:J123" si="34">ROUND(H85*8%,2)</f>
        <v>675.84</v>
      </c>
      <c r="K85" s="16">
        <f t="shared" ref="K85:K123" si="35">ROUND(I85*2%,2)</f>
        <v>168.96</v>
      </c>
      <c r="L85" s="16">
        <f t="shared" ref="L85:L123" si="36">ROUND(H85*0.5%,2)</f>
        <v>42.24</v>
      </c>
      <c r="M85" s="17">
        <v>0.25</v>
      </c>
      <c r="N85" s="22">
        <v>1</v>
      </c>
      <c r="O85" s="16">
        <v>221.76</v>
      </c>
      <c r="P85" s="18">
        <v>45901</v>
      </c>
      <c r="Q85" s="18">
        <v>46235</v>
      </c>
      <c r="R85" s="13">
        <f t="shared" si="18"/>
        <v>12</v>
      </c>
    </row>
    <row r="86" s="1" customFormat="1" ht="23" customHeight="1" spans="1:18">
      <c r="A86" s="13">
        <v>77</v>
      </c>
      <c r="B86" s="13"/>
      <c r="C86" s="31" t="s">
        <v>290</v>
      </c>
      <c r="D86" s="13" t="s">
        <v>24</v>
      </c>
      <c r="E86" s="31" t="s">
        <v>291</v>
      </c>
      <c r="F86" s="31" t="s">
        <v>292</v>
      </c>
      <c r="G86" s="13" t="s">
        <v>27</v>
      </c>
      <c r="H86" s="13">
        <f>VLOOKUP(C86,[1]Sheet1!$C$6:$H$50,6,FALSE)</f>
        <v>8448</v>
      </c>
      <c r="I86" s="15">
        <v>8448</v>
      </c>
      <c r="J86" s="16">
        <f t="shared" si="34"/>
        <v>675.84</v>
      </c>
      <c r="K86" s="16">
        <f t="shared" si="35"/>
        <v>168.96</v>
      </c>
      <c r="L86" s="16">
        <f t="shared" si="36"/>
        <v>42.24</v>
      </c>
      <c r="M86" s="17">
        <v>0.25</v>
      </c>
      <c r="N86" s="22">
        <v>1</v>
      </c>
      <c r="O86" s="16">
        <v>221.76</v>
      </c>
      <c r="P86" s="18">
        <v>45901</v>
      </c>
      <c r="Q86" s="18">
        <v>46235</v>
      </c>
      <c r="R86" s="13">
        <f t="shared" si="18"/>
        <v>12</v>
      </c>
    </row>
    <row r="87" s="1" customFormat="1" ht="23" customHeight="1" spans="1:18">
      <c r="A87" s="13">
        <v>78</v>
      </c>
      <c r="B87" s="13"/>
      <c r="C87" s="31" t="s">
        <v>293</v>
      </c>
      <c r="D87" s="13" t="s">
        <v>24</v>
      </c>
      <c r="E87" s="31" t="s">
        <v>294</v>
      </c>
      <c r="F87" s="31" t="s">
        <v>295</v>
      </c>
      <c r="G87" s="13" t="s">
        <v>27</v>
      </c>
      <c r="H87" s="13">
        <f>VLOOKUP(C87,[1]Sheet1!$C$6:$H$50,6,FALSE)</f>
        <v>7396</v>
      </c>
      <c r="I87" s="15">
        <v>7396</v>
      </c>
      <c r="J87" s="16">
        <f t="shared" si="34"/>
        <v>591.68</v>
      </c>
      <c r="K87" s="16">
        <f t="shared" si="35"/>
        <v>147.92</v>
      </c>
      <c r="L87" s="16">
        <f t="shared" si="36"/>
        <v>36.98</v>
      </c>
      <c r="M87" s="17">
        <v>0.25</v>
      </c>
      <c r="N87" s="22">
        <v>1</v>
      </c>
      <c r="O87" s="16">
        <v>194.14</v>
      </c>
      <c r="P87" s="18">
        <v>45901</v>
      </c>
      <c r="Q87" s="18">
        <v>46235</v>
      </c>
      <c r="R87" s="13">
        <f t="shared" si="18"/>
        <v>12</v>
      </c>
    </row>
    <row r="88" s="1" customFormat="1" ht="23" customHeight="1" spans="1:18">
      <c r="A88" s="13">
        <v>79</v>
      </c>
      <c r="B88" s="13"/>
      <c r="C88" s="13" t="s">
        <v>296</v>
      </c>
      <c r="D88" s="13" t="s">
        <v>34</v>
      </c>
      <c r="E88" s="31" t="s">
        <v>297</v>
      </c>
      <c r="F88" s="31" t="s">
        <v>298</v>
      </c>
      <c r="G88" s="13" t="s">
        <v>27</v>
      </c>
      <c r="H88" s="13">
        <f>VLOOKUP(C88,[1]Sheet1!$C$6:$H$50,6,FALSE)</f>
        <v>7956</v>
      </c>
      <c r="I88" s="15">
        <v>7956</v>
      </c>
      <c r="J88" s="16">
        <f t="shared" si="34"/>
        <v>636.48</v>
      </c>
      <c r="K88" s="16">
        <f t="shared" si="35"/>
        <v>159.12</v>
      </c>
      <c r="L88" s="16">
        <f t="shared" si="36"/>
        <v>39.78</v>
      </c>
      <c r="M88" s="17">
        <v>0.25</v>
      </c>
      <c r="N88" s="22">
        <v>1</v>
      </c>
      <c r="O88" s="16">
        <v>208.84</v>
      </c>
      <c r="P88" s="18">
        <v>45901</v>
      </c>
      <c r="Q88" s="18">
        <v>46235</v>
      </c>
      <c r="R88" s="13">
        <f t="shared" si="18"/>
        <v>12</v>
      </c>
    </row>
    <row r="89" s="1" customFormat="1" ht="23" customHeight="1" spans="1:18">
      <c r="A89" s="13">
        <v>80</v>
      </c>
      <c r="B89" s="13"/>
      <c r="C89" s="13" t="s">
        <v>299</v>
      </c>
      <c r="D89" s="13" t="s">
        <v>34</v>
      </c>
      <c r="E89" s="13" t="s">
        <v>300</v>
      </c>
      <c r="F89" s="31" t="s">
        <v>301</v>
      </c>
      <c r="G89" s="13" t="s">
        <v>27</v>
      </c>
      <c r="H89" s="13">
        <f>VLOOKUP(C89,[1]Sheet1!$C$6:$H$50,6,FALSE)</f>
        <v>7853</v>
      </c>
      <c r="I89" s="15">
        <v>7853</v>
      </c>
      <c r="J89" s="16">
        <f t="shared" si="34"/>
        <v>628.24</v>
      </c>
      <c r="K89" s="16">
        <f t="shared" si="35"/>
        <v>157.06</v>
      </c>
      <c r="L89" s="16">
        <f t="shared" si="36"/>
        <v>39.27</v>
      </c>
      <c r="M89" s="17">
        <v>0.25</v>
      </c>
      <c r="N89" s="22">
        <v>1</v>
      </c>
      <c r="O89" s="16">
        <v>206.14</v>
      </c>
      <c r="P89" s="18">
        <v>45901</v>
      </c>
      <c r="Q89" s="18">
        <v>46235</v>
      </c>
      <c r="R89" s="13">
        <f t="shared" si="18"/>
        <v>12</v>
      </c>
    </row>
    <row r="90" s="1" customFormat="1" ht="23" customHeight="1" spans="1:18">
      <c r="A90" s="13">
        <v>81</v>
      </c>
      <c r="B90" s="13"/>
      <c r="C90" s="13" t="s">
        <v>302</v>
      </c>
      <c r="D90" s="13" t="s">
        <v>34</v>
      </c>
      <c r="E90" s="13" t="s">
        <v>303</v>
      </c>
      <c r="F90" s="31" t="s">
        <v>304</v>
      </c>
      <c r="G90" s="13" t="s">
        <v>27</v>
      </c>
      <c r="H90" s="13">
        <f>VLOOKUP(C90,[1]Sheet1!$C$6:$H$50,6,FALSE)</f>
        <v>7954</v>
      </c>
      <c r="I90" s="15">
        <v>7954</v>
      </c>
      <c r="J90" s="16">
        <f t="shared" si="34"/>
        <v>636.32</v>
      </c>
      <c r="K90" s="16">
        <f t="shared" si="35"/>
        <v>159.08</v>
      </c>
      <c r="L90" s="16">
        <f t="shared" si="36"/>
        <v>39.77</v>
      </c>
      <c r="M90" s="17">
        <v>0.25</v>
      </c>
      <c r="N90" s="22">
        <v>1</v>
      </c>
      <c r="O90" s="16">
        <v>208.79</v>
      </c>
      <c r="P90" s="18">
        <v>45901</v>
      </c>
      <c r="Q90" s="18">
        <v>46235</v>
      </c>
      <c r="R90" s="13">
        <f t="shared" si="18"/>
        <v>12</v>
      </c>
    </row>
    <row r="91" s="1" customFormat="1" ht="23" customHeight="1" spans="1:18">
      <c r="A91" s="13">
        <v>82</v>
      </c>
      <c r="B91" s="13"/>
      <c r="C91" s="13" t="s">
        <v>305</v>
      </c>
      <c r="D91" s="13" t="s">
        <v>24</v>
      </c>
      <c r="E91" s="13" t="s">
        <v>306</v>
      </c>
      <c r="F91" s="31" t="s">
        <v>307</v>
      </c>
      <c r="G91" s="13" t="s">
        <v>27</v>
      </c>
      <c r="H91" s="13">
        <f>VLOOKUP(C91,[1]Sheet1!$C$6:$H$50,6,FALSE)</f>
        <v>6555</v>
      </c>
      <c r="I91" s="15">
        <v>6555</v>
      </c>
      <c r="J91" s="16">
        <f t="shared" si="34"/>
        <v>524.4</v>
      </c>
      <c r="K91" s="16">
        <f t="shared" si="35"/>
        <v>131.1</v>
      </c>
      <c r="L91" s="16">
        <f t="shared" si="36"/>
        <v>32.78</v>
      </c>
      <c r="M91" s="17">
        <v>0.25</v>
      </c>
      <c r="N91" s="22">
        <v>1</v>
      </c>
      <c r="O91" s="16">
        <v>172.07</v>
      </c>
      <c r="P91" s="18">
        <v>45901</v>
      </c>
      <c r="Q91" s="18">
        <v>46235</v>
      </c>
      <c r="R91" s="13">
        <f t="shared" si="18"/>
        <v>12</v>
      </c>
    </row>
    <row r="92" s="1" customFormat="1" ht="23" customHeight="1" spans="1:18">
      <c r="A92" s="13">
        <v>83</v>
      </c>
      <c r="B92" s="13"/>
      <c r="C92" s="13" t="s">
        <v>308</v>
      </c>
      <c r="D92" s="13" t="s">
        <v>24</v>
      </c>
      <c r="E92" s="31" t="s">
        <v>309</v>
      </c>
      <c r="F92" s="31" t="s">
        <v>310</v>
      </c>
      <c r="G92" s="13" t="s">
        <v>27</v>
      </c>
      <c r="H92" s="13">
        <f>VLOOKUP(C92,[1]Sheet1!$C$6:$H$50,6,FALSE)</f>
        <v>6898</v>
      </c>
      <c r="I92" s="15">
        <v>6898</v>
      </c>
      <c r="J92" s="16">
        <f t="shared" si="34"/>
        <v>551.84</v>
      </c>
      <c r="K92" s="16">
        <f t="shared" si="35"/>
        <v>137.96</v>
      </c>
      <c r="L92" s="16">
        <f t="shared" si="36"/>
        <v>34.49</v>
      </c>
      <c r="M92" s="17">
        <v>0.25</v>
      </c>
      <c r="N92" s="22">
        <v>1</v>
      </c>
      <c r="O92" s="16">
        <v>181.07</v>
      </c>
      <c r="P92" s="18">
        <v>45901</v>
      </c>
      <c r="Q92" s="18">
        <v>46235</v>
      </c>
      <c r="R92" s="13">
        <f t="shared" si="18"/>
        <v>12</v>
      </c>
    </row>
    <row r="93" s="1" customFormat="1" ht="23" customHeight="1" spans="1:18">
      <c r="A93" s="13">
        <v>84</v>
      </c>
      <c r="B93" s="13"/>
      <c r="C93" s="31" t="s">
        <v>311</v>
      </c>
      <c r="D93" s="13" t="s">
        <v>24</v>
      </c>
      <c r="E93" s="31" t="s">
        <v>312</v>
      </c>
      <c r="F93" s="31" t="s">
        <v>313</v>
      </c>
      <c r="G93" s="13" t="s">
        <v>27</v>
      </c>
      <c r="H93" s="13">
        <f>VLOOKUP(C93,[1]Sheet1!$C$6:$H$50,6,FALSE)</f>
        <v>6982</v>
      </c>
      <c r="I93" s="15">
        <v>6982</v>
      </c>
      <c r="J93" s="16">
        <f t="shared" si="34"/>
        <v>558.56</v>
      </c>
      <c r="K93" s="16">
        <f t="shared" si="35"/>
        <v>139.64</v>
      </c>
      <c r="L93" s="16">
        <f t="shared" si="36"/>
        <v>34.91</v>
      </c>
      <c r="M93" s="17">
        <v>0.25</v>
      </c>
      <c r="N93" s="22">
        <v>1</v>
      </c>
      <c r="O93" s="16">
        <v>183.27</v>
      </c>
      <c r="P93" s="18">
        <v>45901</v>
      </c>
      <c r="Q93" s="18">
        <v>46235</v>
      </c>
      <c r="R93" s="13">
        <f t="shared" si="18"/>
        <v>12</v>
      </c>
    </row>
    <row r="94" s="1" customFormat="1" ht="23" customHeight="1" spans="1:18">
      <c r="A94" s="13">
        <v>85</v>
      </c>
      <c r="B94" s="13"/>
      <c r="C94" s="31" t="s">
        <v>314</v>
      </c>
      <c r="D94" s="13" t="s">
        <v>24</v>
      </c>
      <c r="E94" s="31" t="s">
        <v>315</v>
      </c>
      <c r="F94" s="31" t="s">
        <v>316</v>
      </c>
      <c r="G94" s="13" t="s">
        <v>27</v>
      </c>
      <c r="H94" s="13">
        <f>VLOOKUP(C94,[1]Sheet1!$C$6:$H$50,6,FALSE)</f>
        <v>5674</v>
      </c>
      <c r="I94" s="13">
        <v>5674</v>
      </c>
      <c r="J94" s="16">
        <f t="shared" si="34"/>
        <v>453.92</v>
      </c>
      <c r="K94" s="16">
        <f t="shared" si="35"/>
        <v>113.48</v>
      </c>
      <c r="L94" s="16">
        <f t="shared" si="36"/>
        <v>28.37</v>
      </c>
      <c r="M94" s="17">
        <v>0.25</v>
      </c>
      <c r="N94" s="22">
        <v>1</v>
      </c>
      <c r="O94" s="16">
        <v>148.94</v>
      </c>
      <c r="P94" s="18">
        <v>45901</v>
      </c>
      <c r="Q94" s="18">
        <v>46235</v>
      </c>
      <c r="R94" s="13">
        <f t="shared" si="18"/>
        <v>12</v>
      </c>
    </row>
    <row r="95" s="1" customFormat="1" ht="23" customHeight="1" spans="1:18">
      <c r="A95" s="13">
        <v>86</v>
      </c>
      <c r="B95" s="13"/>
      <c r="C95" s="31" t="s">
        <v>317</v>
      </c>
      <c r="D95" s="13" t="s">
        <v>24</v>
      </c>
      <c r="E95" s="31" t="s">
        <v>318</v>
      </c>
      <c r="F95" s="31" t="s">
        <v>319</v>
      </c>
      <c r="G95" s="13" t="s">
        <v>27</v>
      </c>
      <c r="H95" s="13">
        <f>VLOOKUP(C95,[1]Sheet1!$C$6:$H$50,6,FALSE)</f>
        <v>7625</v>
      </c>
      <c r="I95" s="13">
        <v>7625</v>
      </c>
      <c r="J95" s="16">
        <f t="shared" si="34"/>
        <v>610</v>
      </c>
      <c r="K95" s="16">
        <f t="shared" si="35"/>
        <v>152.5</v>
      </c>
      <c r="L95" s="16">
        <f t="shared" si="36"/>
        <v>38.13</v>
      </c>
      <c r="M95" s="17">
        <v>0.25</v>
      </c>
      <c r="N95" s="22">
        <v>1</v>
      </c>
      <c r="O95" s="16">
        <v>200.15</v>
      </c>
      <c r="P95" s="18">
        <v>45901</v>
      </c>
      <c r="Q95" s="18">
        <v>46235</v>
      </c>
      <c r="R95" s="13">
        <f t="shared" si="18"/>
        <v>12</v>
      </c>
    </row>
    <row r="96" s="1" customFormat="1" ht="23" customHeight="1" spans="1:18">
      <c r="A96" s="13">
        <v>87</v>
      </c>
      <c r="B96" s="13"/>
      <c r="C96" s="13" t="s">
        <v>320</v>
      </c>
      <c r="D96" s="13" t="s">
        <v>34</v>
      </c>
      <c r="E96" s="13" t="s">
        <v>321</v>
      </c>
      <c r="F96" s="13" t="s">
        <v>322</v>
      </c>
      <c r="G96" s="13" t="s">
        <v>27</v>
      </c>
      <c r="H96" s="13">
        <f>VLOOKUP(C96,[1]Sheet1!$C$6:$H$50,6,FALSE)</f>
        <v>6302</v>
      </c>
      <c r="I96" s="13">
        <v>6302</v>
      </c>
      <c r="J96" s="16">
        <f t="shared" si="34"/>
        <v>504.16</v>
      </c>
      <c r="K96" s="16">
        <f t="shared" si="35"/>
        <v>126.04</v>
      </c>
      <c r="L96" s="16">
        <f t="shared" si="36"/>
        <v>31.51</v>
      </c>
      <c r="M96" s="17">
        <v>0.25</v>
      </c>
      <c r="N96" s="22">
        <v>1</v>
      </c>
      <c r="O96" s="16">
        <v>165.42</v>
      </c>
      <c r="P96" s="18">
        <v>45901</v>
      </c>
      <c r="Q96" s="18">
        <v>46235</v>
      </c>
      <c r="R96" s="13">
        <f t="shared" si="18"/>
        <v>12</v>
      </c>
    </row>
    <row r="97" s="1" customFormat="1" ht="23" customHeight="1" spans="1:18">
      <c r="A97" s="13">
        <v>88</v>
      </c>
      <c r="B97" s="13"/>
      <c r="C97" s="13" t="s">
        <v>323</v>
      </c>
      <c r="D97" s="13" t="s">
        <v>34</v>
      </c>
      <c r="E97" s="13" t="s">
        <v>324</v>
      </c>
      <c r="F97" s="13" t="s">
        <v>325</v>
      </c>
      <c r="G97" s="13" t="s">
        <v>27</v>
      </c>
      <c r="H97" s="13">
        <f>VLOOKUP(C97,[1]Sheet1!$C$6:$H$50,6,FALSE)</f>
        <v>6430</v>
      </c>
      <c r="I97" s="13">
        <v>6430</v>
      </c>
      <c r="J97" s="16">
        <f t="shared" si="34"/>
        <v>514.4</v>
      </c>
      <c r="K97" s="16">
        <f t="shared" si="35"/>
        <v>128.6</v>
      </c>
      <c r="L97" s="16">
        <f t="shared" si="36"/>
        <v>32.15</v>
      </c>
      <c r="M97" s="17">
        <v>0.25</v>
      </c>
      <c r="N97" s="22">
        <v>1</v>
      </c>
      <c r="O97" s="16">
        <v>168.78</v>
      </c>
      <c r="P97" s="18">
        <v>45901</v>
      </c>
      <c r="Q97" s="18">
        <v>46235</v>
      </c>
      <c r="R97" s="13">
        <f t="shared" si="18"/>
        <v>12</v>
      </c>
    </row>
    <row r="98" s="1" customFormat="1" ht="23" customHeight="1" spans="1:18">
      <c r="A98" s="13">
        <v>89</v>
      </c>
      <c r="B98" s="13"/>
      <c r="C98" s="13" t="s">
        <v>326</v>
      </c>
      <c r="D98" s="13" t="s">
        <v>34</v>
      </c>
      <c r="E98" s="13" t="s">
        <v>327</v>
      </c>
      <c r="F98" s="13" t="s">
        <v>328</v>
      </c>
      <c r="G98" s="13" t="s">
        <v>27</v>
      </c>
      <c r="H98" s="13">
        <f>VLOOKUP(C98,[1]Sheet1!$C$6:$H$50,6,FALSE)</f>
        <v>6162</v>
      </c>
      <c r="I98" s="13">
        <v>6162</v>
      </c>
      <c r="J98" s="16">
        <f t="shared" si="34"/>
        <v>492.96</v>
      </c>
      <c r="K98" s="16">
        <f t="shared" si="35"/>
        <v>123.24</v>
      </c>
      <c r="L98" s="16">
        <f t="shared" si="36"/>
        <v>30.81</v>
      </c>
      <c r="M98" s="17">
        <v>0.25</v>
      </c>
      <c r="N98" s="22">
        <v>1</v>
      </c>
      <c r="O98" s="16">
        <v>161.75</v>
      </c>
      <c r="P98" s="18">
        <v>45901</v>
      </c>
      <c r="Q98" s="18">
        <v>46235</v>
      </c>
      <c r="R98" s="13">
        <f t="shared" si="18"/>
        <v>12</v>
      </c>
    </row>
    <row r="99" s="1" customFormat="1" ht="23" customHeight="1" spans="1:18">
      <c r="A99" s="13">
        <v>90</v>
      </c>
      <c r="B99" s="13"/>
      <c r="C99" s="13" t="s">
        <v>329</v>
      </c>
      <c r="D99" s="13" t="s">
        <v>34</v>
      </c>
      <c r="E99" s="13" t="s">
        <v>330</v>
      </c>
      <c r="F99" s="13" t="s">
        <v>331</v>
      </c>
      <c r="G99" s="13" t="s">
        <v>27</v>
      </c>
      <c r="H99" s="13">
        <f>VLOOKUP(C99,[1]Sheet1!$C$6:$H$50,6,FALSE)</f>
        <v>5977</v>
      </c>
      <c r="I99" s="13">
        <v>5977</v>
      </c>
      <c r="J99" s="16">
        <f t="shared" si="34"/>
        <v>478.16</v>
      </c>
      <c r="K99" s="16">
        <f t="shared" si="35"/>
        <v>119.54</v>
      </c>
      <c r="L99" s="16">
        <f t="shared" si="36"/>
        <v>29.89</v>
      </c>
      <c r="M99" s="17">
        <v>0.25</v>
      </c>
      <c r="N99" s="22">
        <v>1</v>
      </c>
      <c r="O99" s="16">
        <v>156.89</v>
      </c>
      <c r="P99" s="18">
        <v>45901</v>
      </c>
      <c r="Q99" s="18">
        <v>46235</v>
      </c>
      <c r="R99" s="13">
        <f t="shared" si="18"/>
        <v>12</v>
      </c>
    </row>
    <row r="100" ht="23" customHeight="1" spans="1:18">
      <c r="A100" s="13">
        <v>91</v>
      </c>
      <c r="B100" s="13"/>
      <c r="C100" s="13" t="s">
        <v>332</v>
      </c>
      <c r="D100" s="13" t="s">
        <v>34</v>
      </c>
      <c r="E100" s="13" t="s">
        <v>333</v>
      </c>
      <c r="F100" s="13" t="s">
        <v>334</v>
      </c>
      <c r="G100" s="13" t="s">
        <v>27</v>
      </c>
      <c r="H100" s="13">
        <f>VLOOKUP(C100,[1]Sheet1!$C$6:$H$50,6,FALSE)</f>
        <v>5287</v>
      </c>
      <c r="I100" s="13">
        <v>5287</v>
      </c>
      <c r="J100" s="16">
        <f t="shared" si="34"/>
        <v>422.96</v>
      </c>
      <c r="K100" s="16">
        <f t="shared" si="35"/>
        <v>105.74</v>
      </c>
      <c r="L100" s="16">
        <f t="shared" si="36"/>
        <v>26.44</v>
      </c>
      <c r="M100" s="17">
        <v>0.25</v>
      </c>
      <c r="N100" s="22">
        <v>1</v>
      </c>
      <c r="O100" s="16">
        <v>138.78</v>
      </c>
      <c r="P100" s="18">
        <v>45962</v>
      </c>
      <c r="Q100" s="18">
        <v>46235</v>
      </c>
      <c r="R100" s="13">
        <f t="shared" si="18"/>
        <v>10</v>
      </c>
    </row>
    <row r="101" ht="23" customHeight="1" spans="1:18">
      <c r="A101" s="13">
        <v>92</v>
      </c>
      <c r="B101" s="13"/>
      <c r="C101" s="13" t="s">
        <v>335</v>
      </c>
      <c r="D101" s="13" t="s">
        <v>34</v>
      </c>
      <c r="E101" s="13" t="s">
        <v>336</v>
      </c>
      <c r="F101" s="13" t="s">
        <v>337</v>
      </c>
      <c r="G101" s="13" t="s">
        <v>27</v>
      </c>
      <c r="H101" s="13">
        <f>VLOOKUP(C101,[1]Sheet1!$C$6:$H$50,6,FALSE)</f>
        <v>8448</v>
      </c>
      <c r="I101" s="13">
        <v>8448</v>
      </c>
      <c r="J101" s="16">
        <f t="shared" si="34"/>
        <v>675.84</v>
      </c>
      <c r="K101" s="16">
        <f t="shared" si="35"/>
        <v>168.96</v>
      </c>
      <c r="L101" s="16">
        <f t="shared" si="36"/>
        <v>42.24</v>
      </c>
      <c r="M101" s="17">
        <v>0.25</v>
      </c>
      <c r="N101" s="22">
        <v>1</v>
      </c>
      <c r="O101" s="16">
        <v>221.76</v>
      </c>
      <c r="P101" s="18">
        <v>45962</v>
      </c>
      <c r="Q101" s="18">
        <v>46235</v>
      </c>
      <c r="R101" s="13">
        <f t="shared" si="18"/>
        <v>10</v>
      </c>
    </row>
    <row r="102" ht="23" customHeight="1" spans="1:18">
      <c r="A102" s="13">
        <v>93</v>
      </c>
      <c r="B102" s="13"/>
      <c r="C102" s="13" t="s">
        <v>338</v>
      </c>
      <c r="D102" s="13" t="s">
        <v>24</v>
      </c>
      <c r="E102" s="13" t="s">
        <v>339</v>
      </c>
      <c r="F102" s="13" t="s">
        <v>340</v>
      </c>
      <c r="G102" s="13" t="s">
        <v>27</v>
      </c>
      <c r="H102" s="13">
        <f>VLOOKUP(C102,[1]Sheet1!$C$6:$H$50,6,FALSE)</f>
        <v>5069</v>
      </c>
      <c r="I102" s="13">
        <v>5069</v>
      </c>
      <c r="J102" s="16">
        <f t="shared" si="34"/>
        <v>405.52</v>
      </c>
      <c r="K102" s="16">
        <f t="shared" si="35"/>
        <v>101.38</v>
      </c>
      <c r="L102" s="16">
        <f t="shared" si="36"/>
        <v>25.35</v>
      </c>
      <c r="M102" s="17">
        <v>0.25</v>
      </c>
      <c r="N102" s="22">
        <v>1</v>
      </c>
      <c r="O102" s="16">
        <v>133.05</v>
      </c>
      <c r="P102" s="18">
        <v>45962</v>
      </c>
      <c r="Q102" s="18">
        <v>46235</v>
      </c>
      <c r="R102" s="13">
        <f t="shared" si="18"/>
        <v>10</v>
      </c>
    </row>
    <row r="103" ht="23" customHeight="1" spans="1:18">
      <c r="A103" s="13">
        <v>94</v>
      </c>
      <c r="B103" s="13"/>
      <c r="C103" s="13" t="s">
        <v>341</v>
      </c>
      <c r="D103" s="13" t="s">
        <v>34</v>
      </c>
      <c r="E103" s="13" t="s">
        <v>342</v>
      </c>
      <c r="F103" s="13" t="s">
        <v>343</v>
      </c>
      <c r="G103" s="13" t="s">
        <v>27</v>
      </c>
      <c r="H103" s="13">
        <f>VLOOKUP(C103,[1]Sheet1!$C$6:$H$50,6,FALSE)</f>
        <v>5069</v>
      </c>
      <c r="I103" s="13">
        <v>5069</v>
      </c>
      <c r="J103" s="16">
        <f t="shared" si="34"/>
        <v>405.52</v>
      </c>
      <c r="K103" s="16">
        <f t="shared" si="35"/>
        <v>101.38</v>
      </c>
      <c r="L103" s="16">
        <f t="shared" si="36"/>
        <v>25.35</v>
      </c>
      <c r="M103" s="17">
        <v>0.25</v>
      </c>
      <c r="N103" s="22">
        <v>1</v>
      </c>
      <c r="O103" s="16">
        <v>133.05</v>
      </c>
      <c r="P103" s="18">
        <v>45992</v>
      </c>
      <c r="Q103" s="18">
        <v>46235</v>
      </c>
      <c r="R103" s="13">
        <f t="shared" si="18"/>
        <v>9</v>
      </c>
    </row>
    <row r="104" ht="23" customHeight="1" spans="1:18">
      <c r="A104" s="13">
        <v>95</v>
      </c>
      <c r="B104" s="13"/>
      <c r="C104" s="13" t="s">
        <v>344</v>
      </c>
      <c r="D104" s="13" t="s">
        <v>24</v>
      </c>
      <c r="E104" s="13" t="s">
        <v>345</v>
      </c>
      <c r="F104" s="13" t="s">
        <v>346</v>
      </c>
      <c r="G104" s="13" t="s">
        <v>27</v>
      </c>
      <c r="H104" s="13">
        <f>VLOOKUP(C104,[1]Sheet1!$C$6:$H$50,6,FALSE)</f>
        <v>5069</v>
      </c>
      <c r="I104" s="13">
        <v>5069</v>
      </c>
      <c r="J104" s="16">
        <f t="shared" si="34"/>
        <v>405.52</v>
      </c>
      <c r="K104" s="16">
        <f t="shared" si="35"/>
        <v>101.38</v>
      </c>
      <c r="L104" s="16">
        <f t="shared" si="36"/>
        <v>25.35</v>
      </c>
      <c r="M104" s="17">
        <v>0.25</v>
      </c>
      <c r="N104" s="22">
        <v>1</v>
      </c>
      <c r="O104" s="16">
        <v>133.05</v>
      </c>
      <c r="P104" s="18">
        <v>45992</v>
      </c>
      <c r="Q104" s="18">
        <v>46235</v>
      </c>
      <c r="R104" s="13">
        <f t="shared" si="18"/>
        <v>9</v>
      </c>
    </row>
    <row r="105" ht="23" customHeight="1" spans="1:18">
      <c r="A105" s="13">
        <v>96</v>
      </c>
      <c r="B105" s="13"/>
      <c r="C105" s="13" t="s">
        <v>347</v>
      </c>
      <c r="D105" s="13" t="s">
        <v>24</v>
      </c>
      <c r="E105" s="13" t="s">
        <v>348</v>
      </c>
      <c r="F105" s="13" t="s">
        <v>349</v>
      </c>
      <c r="G105" s="13" t="s">
        <v>27</v>
      </c>
      <c r="H105" s="13">
        <v>5069</v>
      </c>
      <c r="I105" s="13">
        <v>5069</v>
      </c>
      <c r="J105" s="16">
        <f t="shared" si="34"/>
        <v>405.52</v>
      </c>
      <c r="K105" s="16">
        <f t="shared" si="35"/>
        <v>101.38</v>
      </c>
      <c r="L105" s="16">
        <f t="shared" si="36"/>
        <v>25.35</v>
      </c>
      <c r="M105" s="17">
        <v>0.25</v>
      </c>
      <c r="N105" s="22">
        <v>1</v>
      </c>
      <c r="O105" s="16">
        <v>133.05</v>
      </c>
      <c r="P105" s="18">
        <v>46204</v>
      </c>
      <c r="Q105" s="18">
        <v>46235</v>
      </c>
      <c r="R105" s="13">
        <f t="shared" si="18"/>
        <v>2</v>
      </c>
    </row>
    <row r="106" ht="23" customHeight="1" spans="1:18">
      <c r="A106" s="13">
        <v>97</v>
      </c>
      <c r="B106" s="13"/>
      <c r="C106" s="13" t="s">
        <v>350</v>
      </c>
      <c r="D106" s="13" t="s">
        <v>34</v>
      </c>
      <c r="E106" s="13" t="s">
        <v>351</v>
      </c>
      <c r="F106" s="13" t="s">
        <v>352</v>
      </c>
      <c r="G106" s="13" t="s">
        <v>27</v>
      </c>
      <c r="H106" s="13">
        <v>5069</v>
      </c>
      <c r="I106" s="13">
        <v>5069</v>
      </c>
      <c r="J106" s="16">
        <f t="shared" si="34"/>
        <v>405.52</v>
      </c>
      <c r="K106" s="16">
        <f t="shared" si="35"/>
        <v>101.38</v>
      </c>
      <c r="L106" s="16">
        <f t="shared" si="36"/>
        <v>25.35</v>
      </c>
      <c r="M106" s="17">
        <v>0.25</v>
      </c>
      <c r="N106" s="22">
        <v>1</v>
      </c>
      <c r="O106" s="16">
        <v>133.05</v>
      </c>
      <c r="P106" s="18">
        <v>46204</v>
      </c>
      <c r="Q106" s="18">
        <v>46235</v>
      </c>
      <c r="R106" s="13">
        <f t="shared" si="18"/>
        <v>2</v>
      </c>
    </row>
    <row r="107" ht="25" customHeight="1" spans="1:18">
      <c r="A107" s="13">
        <v>98</v>
      </c>
      <c r="B107" s="13" t="s">
        <v>353</v>
      </c>
      <c r="C107" s="13" t="s">
        <v>354</v>
      </c>
      <c r="D107" s="13" t="s">
        <v>34</v>
      </c>
      <c r="E107" s="24" t="s">
        <v>355</v>
      </c>
      <c r="F107" s="24" t="s">
        <v>356</v>
      </c>
      <c r="G107" s="13" t="s">
        <v>27</v>
      </c>
      <c r="H107" s="15">
        <v>5500</v>
      </c>
      <c r="I107" s="15">
        <v>5500</v>
      </c>
      <c r="J107" s="16">
        <f t="shared" si="34"/>
        <v>440</v>
      </c>
      <c r="K107" s="16">
        <f t="shared" si="35"/>
        <v>110</v>
      </c>
      <c r="L107" s="16">
        <f t="shared" si="36"/>
        <v>27.5</v>
      </c>
      <c r="M107" s="17">
        <v>0.25</v>
      </c>
      <c r="N107" s="22">
        <v>1</v>
      </c>
      <c r="O107" s="16">
        <f>144.37</f>
        <v>144.37</v>
      </c>
      <c r="P107" s="18">
        <v>46235</v>
      </c>
      <c r="Q107" s="18">
        <v>46235</v>
      </c>
      <c r="R107" s="13">
        <v>1</v>
      </c>
    </row>
    <row r="108" ht="25" customHeight="1" spans="1:18">
      <c r="A108" s="13">
        <v>99</v>
      </c>
      <c r="B108" s="13" t="s">
        <v>353</v>
      </c>
      <c r="C108" s="13" t="s">
        <v>357</v>
      </c>
      <c r="D108" s="13" t="s">
        <v>34</v>
      </c>
      <c r="E108" s="13" t="s">
        <v>358</v>
      </c>
      <c r="F108" s="24" t="s">
        <v>359</v>
      </c>
      <c r="G108" s="13" t="s">
        <v>27</v>
      </c>
      <c r="H108" s="13">
        <v>5069</v>
      </c>
      <c r="I108" s="13">
        <v>5069</v>
      </c>
      <c r="J108" s="16">
        <f t="shared" si="34"/>
        <v>405.52</v>
      </c>
      <c r="K108" s="16">
        <f t="shared" si="35"/>
        <v>101.38</v>
      </c>
      <c r="L108" s="16">
        <f t="shared" si="36"/>
        <v>25.35</v>
      </c>
      <c r="M108" s="17">
        <v>0.25</v>
      </c>
      <c r="N108" s="22">
        <v>1</v>
      </c>
      <c r="O108" s="16">
        <f>133.05</f>
        <v>133.05</v>
      </c>
      <c r="P108" s="18">
        <v>46235</v>
      </c>
      <c r="Q108" s="18">
        <v>46235</v>
      </c>
      <c r="R108" s="13">
        <v>1</v>
      </c>
    </row>
    <row r="109" ht="25" customHeight="1" spans="1:18">
      <c r="A109" s="13">
        <v>100</v>
      </c>
      <c r="B109" s="13"/>
      <c r="C109" s="13" t="s">
        <v>360</v>
      </c>
      <c r="D109" s="13" t="s">
        <v>34</v>
      </c>
      <c r="E109" s="24" t="s">
        <v>361</v>
      </c>
      <c r="F109" s="24" t="s">
        <v>362</v>
      </c>
      <c r="G109" s="13" t="s">
        <v>27</v>
      </c>
      <c r="H109" s="15">
        <v>5069</v>
      </c>
      <c r="I109" s="15">
        <v>5069</v>
      </c>
      <c r="J109" s="16">
        <f t="shared" si="34"/>
        <v>405.52</v>
      </c>
      <c r="K109" s="16">
        <f t="shared" si="35"/>
        <v>101.38</v>
      </c>
      <c r="L109" s="16">
        <f t="shared" si="36"/>
        <v>25.35</v>
      </c>
      <c r="M109" s="17">
        <v>0.25</v>
      </c>
      <c r="N109" s="22">
        <v>1</v>
      </c>
      <c r="O109" s="16">
        <f>133.05</f>
        <v>133.05</v>
      </c>
      <c r="P109" s="18">
        <v>46235</v>
      </c>
      <c r="Q109" s="18">
        <v>46235</v>
      </c>
      <c r="R109" s="13">
        <v>1</v>
      </c>
    </row>
    <row r="110" ht="23" customHeight="1" spans="1:18">
      <c r="A110" s="13">
        <v>101</v>
      </c>
      <c r="B110" s="13" t="s">
        <v>363</v>
      </c>
      <c r="C110" s="13" t="s">
        <v>364</v>
      </c>
      <c r="D110" s="13" t="s">
        <v>34</v>
      </c>
      <c r="E110" s="24" t="s">
        <v>365</v>
      </c>
      <c r="F110" s="24" t="s">
        <v>366</v>
      </c>
      <c r="G110" s="13" t="s">
        <v>27</v>
      </c>
      <c r="H110" s="15">
        <f>VLOOKUP(C110,'[2]3.社保补贴 (1.2牧场)'!$C$6:$I$103,7,FALSE)</f>
        <v>5069</v>
      </c>
      <c r="I110" s="15">
        <v>5069</v>
      </c>
      <c r="J110" s="16">
        <f t="shared" si="34"/>
        <v>405.52</v>
      </c>
      <c r="K110" s="16">
        <f t="shared" si="35"/>
        <v>101.38</v>
      </c>
      <c r="L110" s="16">
        <f t="shared" si="36"/>
        <v>25.35</v>
      </c>
      <c r="M110" s="17">
        <v>0.25</v>
      </c>
      <c r="N110" s="22">
        <v>1</v>
      </c>
      <c r="O110" s="16">
        <v>133.05</v>
      </c>
      <c r="P110" s="18">
        <v>46235</v>
      </c>
      <c r="Q110" s="18">
        <v>46235</v>
      </c>
      <c r="R110" s="13">
        <v>1</v>
      </c>
    </row>
    <row r="111" ht="25" customHeight="1" spans="1:18">
      <c r="A111" s="13">
        <v>102</v>
      </c>
      <c r="B111" s="13"/>
      <c r="C111" s="13" t="s">
        <v>367</v>
      </c>
      <c r="D111" s="13" t="s">
        <v>24</v>
      </c>
      <c r="E111" s="24" t="s">
        <v>368</v>
      </c>
      <c r="F111" s="24" t="s">
        <v>369</v>
      </c>
      <c r="G111" s="13" t="s">
        <v>27</v>
      </c>
      <c r="H111" s="15">
        <f>VLOOKUP(C111,'[2]3.社保补贴 (1.2牧场)'!$C$6:$I$103,7,FALSE)</f>
        <v>5069</v>
      </c>
      <c r="I111" s="15">
        <v>5069</v>
      </c>
      <c r="J111" s="16">
        <f t="shared" si="34"/>
        <v>405.52</v>
      </c>
      <c r="K111" s="16">
        <f t="shared" si="35"/>
        <v>101.38</v>
      </c>
      <c r="L111" s="16">
        <f t="shared" si="36"/>
        <v>25.35</v>
      </c>
      <c r="M111" s="17">
        <v>0.25</v>
      </c>
      <c r="N111" s="22">
        <v>1</v>
      </c>
      <c r="O111" s="16">
        <v>133.05</v>
      </c>
      <c r="P111" s="18">
        <v>46235</v>
      </c>
      <c r="Q111" s="18">
        <v>46235</v>
      </c>
      <c r="R111" s="13">
        <v>1</v>
      </c>
    </row>
    <row r="112" ht="25" customHeight="1" spans="1:18">
      <c r="A112" s="13">
        <v>103</v>
      </c>
      <c r="B112" s="13"/>
      <c r="C112" s="13" t="s">
        <v>370</v>
      </c>
      <c r="D112" s="13" t="s">
        <v>34</v>
      </c>
      <c r="E112" s="24" t="s">
        <v>371</v>
      </c>
      <c r="F112" s="24" t="s">
        <v>372</v>
      </c>
      <c r="G112" s="13" t="s">
        <v>27</v>
      </c>
      <c r="H112" s="15">
        <f>VLOOKUP(C112,'[2]3.社保补贴 (1.2牧场)'!$C$6:$I$103,7,FALSE)</f>
        <v>5069</v>
      </c>
      <c r="I112" s="15">
        <v>5069</v>
      </c>
      <c r="J112" s="16">
        <f t="shared" si="34"/>
        <v>405.52</v>
      </c>
      <c r="K112" s="16">
        <f t="shared" si="35"/>
        <v>101.38</v>
      </c>
      <c r="L112" s="16">
        <f t="shared" si="36"/>
        <v>25.35</v>
      </c>
      <c r="M112" s="17">
        <v>0.25</v>
      </c>
      <c r="N112" s="22">
        <v>1</v>
      </c>
      <c r="O112" s="16">
        <v>133.05</v>
      </c>
      <c r="P112" s="18">
        <v>46235</v>
      </c>
      <c r="Q112" s="18">
        <v>46235</v>
      </c>
      <c r="R112" s="13">
        <v>1</v>
      </c>
    </row>
    <row r="113" ht="25" customHeight="1" spans="1:18">
      <c r="A113" s="13">
        <v>104</v>
      </c>
      <c r="B113" s="13"/>
      <c r="C113" s="13" t="s">
        <v>373</v>
      </c>
      <c r="D113" s="13" t="s">
        <v>24</v>
      </c>
      <c r="E113" s="24" t="s">
        <v>374</v>
      </c>
      <c r="F113" s="24" t="s">
        <v>375</v>
      </c>
      <c r="G113" s="13" t="s">
        <v>27</v>
      </c>
      <c r="H113" s="15">
        <v>5890.64</v>
      </c>
      <c r="I113" s="15">
        <v>5890.64</v>
      </c>
      <c r="J113" s="16">
        <f t="shared" si="34"/>
        <v>471.25</v>
      </c>
      <c r="K113" s="16">
        <f t="shared" si="35"/>
        <v>117.81</v>
      </c>
      <c r="L113" s="16">
        <f t="shared" si="36"/>
        <v>29.45</v>
      </c>
      <c r="M113" s="17">
        <v>0.25</v>
      </c>
      <c r="N113" s="22">
        <v>1</v>
      </c>
      <c r="O113" s="16">
        <v>154.62</v>
      </c>
      <c r="P113" s="18">
        <v>46235</v>
      </c>
      <c r="Q113" s="18">
        <v>46235</v>
      </c>
      <c r="R113" s="13">
        <v>1</v>
      </c>
    </row>
    <row r="114" ht="25" customHeight="1" spans="1:18">
      <c r="A114" s="13">
        <v>105</v>
      </c>
      <c r="B114" s="13"/>
      <c r="C114" s="13" t="s">
        <v>376</v>
      </c>
      <c r="D114" s="13" t="s">
        <v>24</v>
      </c>
      <c r="E114" s="24" t="s">
        <v>377</v>
      </c>
      <c r="F114" s="24" t="s">
        <v>378</v>
      </c>
      <c r="G114" s="13" t="s">
        <v>27</v>
      </c>
      <c r="H114" s="15">
        <f>VLOOKUP(C114,'[2]3.社保补贴 (1.2牧场)'!$C$6:$I$103,7,FALSE)</f>
        <v>5069</v>
      </c>
      <c r="I114" s="15">
        <v>5069</v>
      </c>
      <c r="J114" s="16">
        <f t="shared" si="34"/>
        <v>405.52</v>
      </c>
      <c r="K114" s="16">
        <f t="shared" si="35"/>
        <v>101.38</v>
      </c>
      <c r="L114" s="16">
        <f t="shared" si="36"/>
        <v>25.35</v>
      </c>
      <c r="M114" s="17">
        <v>0.25</v>
      </c>
      <c r="N114" s="22">
        <v>1</v>
      </c>
      <c r="O114" s="16">
        <v>133.05</v>
      </c>
      <c r="P114" s="18">
        <v>46235</v>
      </c>
      <c r="Q114" s="18">
        <v>46235</v>
      </c>
      <c r="R114" s="13">
        <v>1</v>
      </c>
    </row>
    <row r="115" ht="25" customHeight="1" spans="1:18">
      <c r="A115" s="13">
        <v>106</v>
      </c>
      <c r="B115" s="13"/>
      <c r="C115" s="13" t="s">
        <v>379</v>
      </c>
      <c r="D115" s="13" t="s">
        <v>34</v>
      </c>
      <c r="E115" s="24" t="s">
        <v>380</v>
      </c>
      <c r="F115" s="24" t="s">
        <v>381</v>
      </c>
      <c r="G115" s="13" t="s">
        <v>27</v>
      </c>
      <c r="H115" s="15">
        <f>VLOOKUP(C115,'[2]3.社保补贴 (1.2牧场)'!$C$6:$I$103,7,FALSE)</f>
        <v>5069</v>
      </c>
      <c r="I115" s="15">
        <v>5069</v>
      </c>
      <c r="J115" s="16">
        <f t="shared" si="34"/>
        <v>405.52</v>
      </c>
      <c r="K115" s="16">
        <f t="shared" si="35"/>
        <v>101.38</v>
      </c>
      <c r="L115" s="16">
        <f t="shared" si="36"/>
        <v>25.35</v>
      </c>
      <c r="M115" s="17">
        <v>0.25</v>
      </c>
      <c r="N115" s="22">
        <v>1</v>
      </c>
      <c r="O115" s="16">
        <v>133.05</v>
      </c>
      <c r="P115" s="18">
        <v>46235</v>
      </c>
      <c r="Q115" s="18">
        <v>46235</v>
      </c>
      <c r="R115" s="13">
        <v>1</v>
      </c>
    </row>
    <row r="116" ht="25" customHeight="1" spans="1:18">
      <c r="A116" s="13">
        <v>107</v>
      </c>
      <c r="B116" s="13"/>
      <c r="C116" s="13" t="s">
        <v>382</v>
      </c>
      <c r="D116" s="13" t="s">
        <v>34</v>
      </c>
      <c r="E116" s="24" t="s">
        <v>383</v>
      </c>
      <c r="F116" s="24" t="s">
        <v>384</v>
      </c>
      <c r="G116" s="13" t="s">
        <v>27</v>
      </c>
      <c r="H116" s="15">
        <f>VLOOKUP(C116,'[2]3.社保补贴 (1.2牧场)'!$C$6:$I$103,7,FALSE)</f>
        <v>5200</v>
      </c>
      <c r="I116" s="15">
        <v>5200</v>
      </c>
      <c r="J116" s="16">
        <f t="shared" si="34"/>
        <v>416</v>
      </c>
      <c r="K116" s="16">
        <f t="shared" si="35"/>
        <v>104</v>
      </c>
      <c r="L116" s="16">
        <f t="shared" si="36"/>
        <v>26</v>
      </c>
      <c r="M116" s="17">
        <v>0.25</v>
      </c>
      <c r="N116" s="22">
        <v>1</v>
      </c>
      <c r="O116" s="16">
        <f>136.5</f>
        <v>136.5</v>
      </c>
      <c r="P116" s="18">
        <v>46235</v>
      </c>
      <c r="Q116" s="18">
        <v>46235</v>
      </c>
      <c r="R116" s="13">
        <v>1</v>
      </c>
    </row>
    <row r="117" ht="25" customHeight="1" spans="1:18">
      <c r="A117" s="13">
        <v>108</v>
      </c>
      <c r="B117" s="13"/>
      <c r="C117" s="13" t="s">
        <v>385</v>
      </c>
      <c r="D117" s="13" t="s">
        <v>34</v>
      </c>
      <c r="E117" s="24" t="s">
        <v>386</v>
      </c>
      <c r="F117" s="24" t="s">
        <v>387</v>
      </c>
      <c r="G117" s="13" t="s">
        <v>27</v>
      </c>
      <c r="H117" s="15">
        <v>5069</v>
      </c>
      <c r="I117" s="15">
        <v>5069</v>
      </c>
      <c r="J117" s="16">
        <f t="shared" si="34"/>
        <v>405.52</v>
      </c>
      <c r="K117" s="16">
        <f t="shared" si="35"/>
        <v>101.38</v>
      </c>
      <c r="L117" s="16">
        <f t="shared" si="36"/>
        <v>25.35</v>
      </c>
      <c r="M117" s="17">
        <v>0.25</v>
      </c>
      <c r="N117" s="22">
        <v>1</v>
      </c>
      <c r="O117" s="16">
        <v>133.05</v>
      </c>
      <c r="P117" s="18">
        <v>46235</v>
      </c>
      <c r="Q117" s="18">
        <v>46235</v>
      </c>
      <c r="R117" s="13">
        <v>1</v>
      </c>
    </row>
    <row r="118" ht="25" customHeight="1" spans="1:18">
      <c r="A118" s="13">
        <v>109</v>
      </c>
      <c r="B118" s="13"/>
      <c r="C118" s="13" t="s">
        <v>388</v>
      </c>
      <c r="D118" s="13" t="s">
        <v>34</v>
      </c>
      <c r="E118" s="24" t="s">
        <v>389</v>
      </c>
      <c r="F118" s="24" t="s">
        <v>390</v>
      </c>
      <c r="G118" s="13" t="s">
        <v>27</v>
      </c>
      <c r="H118" s="15">
        <v>5200</v>
      </c>
      <c r="I118" s="15">
        <v>5200</v>
      </c>
      <c r="J118" s="16">
        <f t="shared" si="34"/>
        <v>416</v>
      </c>
      <c r="K118" s="16">
        <f t="shared" si="35"/>
        <v>104</v>
      </c>
      <c r="L118" s="16">
        <f t="shared" si="36"/>
        <v>26</v>
      </c>
      <c r="M118" s="17">
        <v>0.25</v>
      </c>
      <c r="N118" s="22">
        <v>1</v>
      </c>
      <c r="O118" s="16">
        <v>136.5</v>
      </c>
      <c r="P118" s="18">
        <v>46235</v>
      </c>
      <c r="Q118" s="18">
        <v>46235</v>
      </c>
      <c r="R118" s="13">
        <v>1</v>
      </c>
    </row>
    <row r="119" ht="25" customHeight="1" spans="1:18">
      <c r="A119" s="13">
        <v>110</v>
      </c>
      <c r="B119" s="13"/>
      <c r="C119" s="13" t="s">
        <v>391</v>
      </c>
      <c r="D119" s="13" t="s">
        <v>34</v>
      </c>
      <c r="E119" s="24" t="s">
        <v>392</v>
      </c>
      <c r="F119" s="24" t="s">
        <v>393</v>
      </c>
      <c r="G119" s="13" t="s">
        <v>27</v>
      </c>
      <c r="H119" s="15">
        <v>5069</v>
      </c>
      <c r="I119" s="15">
        <v>5069</v>
      </c>
      <c r="J119" s="16">
        <f t="shared" si="34"/>
        <v>405.52</v>
      </c>
      <c r="K119" s="16">
        <f t="shared" si="35"/>
        <v>101.38</v>
      </c>
      <c r="L119" s="16">
        <f t="shared" si="36"/>
        <v>25.35</v>
      </c>
      <c r="M119" s="17">
        <v>0.25</v>
      </c>
      <c r="N119" s="22">
        <v>1</v>
      </c>
      <c r="O119" s="16">
        <f t="shared" ref="O119:O123" si="37">133.05</f>
        <v>133.05</v>
      </c>
      <c r="P119" s="18">
        <v>46235</v>
      </c>
      <c r="Q119" s="18">
        <v>46235</v>
      </c>
      <c r="R119" s="13">
        <v>1</v>
      </c>
    </row>
    <row r="120" ht="25" customHeight="1" spans="1:18">
      <c r="A120" s="13">
        <v>111</v>
      </c>
      <c r="B120" s="13"/>
      <c r="C120" s="13" t="s">
        <v>394</v>
      </c>
      <c r="D120" s="13" t="s">
        <v>24</v>
      </c>
      <c r="E120" s="24" t="s">
        <v>395</v>
      </c>
      <c r="F120" s="24" t="s">
        <v>396</v>
      </c>
      <c r="G120" s="13" t="s">
        <v>27</v>
      </c>
      <c r="H120" s="15">
        <v>5069</v>
      </c>
      <c r="I120" s="15">
        <v>5069</v>
      </c>
      <c r="J120" s="16">
        <f t="shared" si="34"/>
        <v>405.52</v>
      </c>
      <c r="K120" s="16">
        <f t="shared" si="35"/>
        <v>101.38</v>
      </c>
      <c r="L120" s="16">
        <f t="shared" si="36"/>
        <v>25.35</v>
      </c>
      <c r="M120" s="17">
        <v>0.25</v>
      </c>
      <c r="N120" s="22">
        <v>1</v>
      </c>
      <c r="O120" s="16">
        <f t="shared" si="37"/>
        <v>133.05</v>
      </c>
      <c r="P120" s="18">
        <v>46235</v>
      </c>
      <c r="Q120" s="18">
        <v>46235</v>
      </c>
      <c r="R120" s="13">
        <v>1</v>
      </c>
    </row>
    <row r="121" ht="25" customHeight="1" spans="1:18">
      <c r="A121" s="13">
        <v>112</v>
      </c>
      <c r="B121" s="13"/>
      <c r="C121" s="13" t="s">
        <v>397</v>
      </c>
      <c r="D121" s="13" t="s">
        <v>34</v>
      </c>
      <c r="E121" s="24" t="s">
        <v>398</v>
      </c>
      <c r="F121" s="24" t="s">
        <v>399</v>
      </c>
      <c r="G121" s="13" t="s">
        <v>27</v>
      </c>
      <c r="H121" s="15">
        <v>5069</v>
      </c>
      <c r="I121" s="15">
        <v>5069</v>
      </c>
      <c r="J121" s="16">
        <f t="shared" si="34"/>
        <v>405.52</v>
      </c>
      <c r="K121" s="16">
        <f t="shared" si="35"/>
        <v>101.38</v>
      </c>
      <c r="L121" s="16">
        <f t="shared" si="36"/>
        <v>25.35</v>
      </c>
      <c r="M121" s="17">
        <v>0.25</v>
      </c>
      <c r="N121" s="22">
        <v>1</v>
      </c>
      <c r="O121" s="16">
        <f t="shared" si="37"/>
        <v>133.05</v>
      </c>
      <c r="P121" s="18">
        <v>46235</v>
      </c>
      <c r="Q121" s="18">
        <v>46235</v>
      </c>
      <c r="R121" s="13">
        <v>1</v>
      </c>
    </row>
    <row r="122" ht="25" customHeight="1" spans="1:18">
      <c r="A122" s="13">
        <v>113</v>
      </c>
      <c r="B122" s="13"/>
      <c r="C122" s="13" t="s">
        <v>400</v>
      </c>
      <c r="D122" s="13" t="s">
        <v>24</v>
      </c>
      <c r="E122" s="24" t="s">
        <v>401</v>
      </c>
      <c r="F122" s="24" t="s">
        <v>402</v>
      </c>
      <c r="G122" s="13" t="s">
        <v>27</v>
      </c>
      <c r="H122" s="15">
        <v>5069</v>
      </c>
      <c r="I122" s="15">
        <v>5069</v>
      </c>
      <c r="J122" s="16">
        <f t="shared" si="34"/>
        <v>405.52</v>
      </c>
      <c r="K122" s="16">
        <f t="shared" si="35"/>
        <v>101.38</v>
      </c>
      <c r="L122" s="16">
        <f t="shared" si="36"/>
        <v>25.35</v>
      </c>
      <c r="M122" s="17">
        <v>0.25</v>
      </c>
      <c r="N122" s="22">
        <v>1</v>
      </c>
      <c r="O122" s="16">
        <f t="shared" si="37"/>
        <v>133.05</v>
      </c>
      <c r="P122" s="18">
        <v>46235</v>
      </c>
      <c r="Q122" s="18">
        <v>46235</v>
      </c>
      <c r="R122" s="13">
        <v>1</v>
      </c>
    </row>
    <row r="123" ht="25" customHeight="1" spans="1:18">
      <c r="A123" s="13">
        <v>114</v>
      </c>
      <c r="B123" s="13"/>
      <c r="C123" s="13" t="s">
        <v>403</v>
      </c>
      <c r="D123" s="13" t="s">
        <v>34</v>
      </c>
      <c r="E123" s="24" t="s">
        <v>404</v>
      </c>
      <c r="F123" s="24" t="s">
        <v>405</v>
      </c>
      <c r="G123" s="13" t="s">
        <v>27</v>
      </c>
      <c r="H123" s="15">
        <v>5069</v>
      </c>
      <c r="I123" s="15">
        <v>5069</v>
      </c>
      <c r="J123" s="16">
        <f t="shared" si="34"/>
        <v>405.52</v>
      </c>
      <c r="K123" s="16">
        <f t="shared" si="35"/>
        <v>101.38</v>
      </c>
      <c r="L123" s="16">
        <f t="shared" si="36"/>
        <v>25.35</v>
      </c>
      <c r="M123" s="17">
        <v>0.25</v>
      </c>
      <c r="N123" s="22">
        <v>1</v>
      </c>
      <c r="O123" s="16">
        <f t="shared" si="37"/>
        <v>133.05</v>
      </c>
      <c r="P123" s="18">
        <v>46235</v>
      </c>
      <c r="Q123" s="18">
        <v>46235</v>
      </c>
      <c r="R123" s="13">
        <v>1</v>
      </c>
    </row>
    <row r="124" ht="25" customHeight="1" spans="1:18">
      <c r="A124" s="13">
        <v>115</v>
      </c>
      <c r="B124" s="19" t="s">
        <v>406</v>
      </c>
      <c r="C124" s="16" t="s">
        <v>407</v>
      </c>
      <c r="D124" s="16" t="s">
        <v>24</v>
      </c>
      <c r="E124" s="16" t="s">
        <v>408</v>
      </c>
      <c r="F124" s="19" t="s">
        <v>409</v>
      </c>
      <c r="G124" s="16" t="s">
        <v>27</v>
      </c>
      <c r="H124" s="32">
        <v>5069</v>
      </c>
      <c r="I124" s="32">
        <v>5069</v>
      </c>
      <c r="J124" s="16">
        <f t="shared" ref="J124:J128" si="38">H124*0.08</f>
        <v>405.52</v>
      </c>
      <c r="K124" s="16">
        <f t="shared" ref="K124:K128" si="39">I124*0.02</f>
        <v>101.38</v>
      </c>
      <c r="L124" s="16">
        <f t="shared" ref="L124:L128" si="40">H124*0.005</f>
        <v>25.345</v>
      </c>
      <c r="M124" s="17">
        <v>0.25</v>
      </c>
      <c r="N124" s="22">
        <v>1</v>
      </c>
      <c r="O124" s="16">
        <f t="shared" ref="O124:O128" si="41">133.06*N124</f>
        <v>133.06</v>
      </c>
      <c r="P124" s="18">
        <v>46113</v>
      </c>
      <c r="Q124" s="18">
        <v>46212</v>
      </c>
      <c r="R124" s="13">
        <v>4</v>
      </c>
    </row>
    <row r="125" ht="25" customHeight="1" spans="1:18">
      <c r="A125" s="13">
        <v>116</v>
      </c>
      <c r="B125" s="19"/>
      <c r="C125" s="16" t="s">
        <v>410</v>
      </c>
      <c r="D125" s="16" t="s">
        <v>24</v>
      </c>
      <c r="E125" s="16" t="s">
        <v>411</v>
      </c>
      <c r="F125" s="19" t="s">
        <v>412</v>
      </c>
      <c r="G125" s="16" t="s">
        <v>27</v>
      </c>
      <c r="H125" s="32">
        <v>5069</v>
      </c>
      <c r="I125" s="32">
        <v>5069</v>
      </c>
      <c r="J125" s="16">
        <f t="shared" si="38"/>
        <v>405.52</v>
      </c>
      <c r="K125" s="16">
        <f t="shared" si="39"/>
        <v>101.38</v>
      </c>
      <c r="L125" s="16">
        <f t="shared" si="40"/>
        <v>25.345</v>
      </c>
      <c r="M125" s="17">
        <v>0.25</v>
      </c>
      <c r="N125" s="22">
        <v>1</v>
      </c>
      <c r="O125" s="16">
        <f t="shared" si="41"/>
        <v>133.06</v>
      </c>
      <c r="P125" s="18">
        <v>46113</v>
      </c>
      <c r="Q125" s="18">
        <v>46212</v>
      </c>
      <c r="R125" s="13">
        <v>4</v>
      </c>
    </row>
    <row r="126" ht="25" customHeight="1" spans="1:18">
      <c r="A126" s="13">
        <v>117</v>
      </c>
      <c r="B126" s="19"/>
      <c r="C126" s="16" t="s">
        <v>413</v>
      </c>
      <c r="D126" s="16" t="s">
        <v>24</v>
      </c>
      <c r="E126" s="16" t="s">
        <v>414</v>
      </c>
      <c r="F126" s="19" t="s">
        <v>415</v>
      </c>
      <c r="G126" s="16" t="s">
        <v>27</v>
      </c>
      <c r="H126" s="32">
        <v>5069</v>
      </c>
      <c r="I126" s="32">
        <v>5069</v>
      </c>
      <c r="J126" s="16">
        <f t="shared" si="38"/>
        <v>405.52</v>
      </c>
      <c r="K126" s="16">
        <f t="shared" si="39"/>
        <v>101.38</v>
      </c>
      <c r="L126" s="16">
        <f t="shared" si="40"/>
        <v>25.345</v>
      </c>
      <c r="M126" s="17">
        <v>0.25</v>
      </c>
      <c r="N126" s="22">
        <v>1</v>
      </c>
      <c r="O126" s="16">
        <f t="shared" si="41"/>
        <v>133.06</v>
      </c>
      <c r="P126" s="18">
        <v>46113</v>
      </c>
      <c r="Q126" s="18">
        <v>46212</v>
      </c>
      <c r="R126" s="13">
        <v>4</v>
      </c>
    </row>
    <row r="127" ht="23" customHeight="1" spans="1:18">
      <c r="A127" s="13">
        <v>118</v>
      </c>
      <c r="B127" s="19" t="s">
        <v>416</v>
      </c>
      <c r="C127" s="19" t="s">
        <v>417</v>
      </c>
      <c r="D127" s="19" t="s">
        <v>24</v>
      </c>
      <c r="E127" s="19" t="s">
        <v>418</v>
      </c>
      <c r="F127" s="19" t="s">
        <v>419</v>
      </c>
      <c r="G127" s="19" t="s">
        <v>27</v>
      </c>
      <c r="H127" s="32">
        <v>5069</v>
      </c>
      <c r="I127" s="32">
        <v>5069</v>
      </c>
      <c r="J127" s="16">
        <f t="shared" si="38"/>
        <v>405.52</v>
      </c>
      <c r="K127" s="16">
        <f t="shared" si="39"/>
        <v>101.38</v>
      </c>
      <c r="L127" s="16">
        <f t="shared" si="40"/>
        <v>25.345</v>
      </c>
      <c r="M127" s="17">
        <v>0.25</v>
      </c>
      <c r="N127" s="22">
        <v>1</v>
      </c>
      <c r="O127" s="16">
        <f t="shared" si="41"/>
        <v>133.06</v>
      </c>
      <c r="P127" s="18">
        <v>46113</v>
      </c>
      <c r="Q127" s="18">
        <v>46212</v>
      </c>
      <c r="R127" s="13">
        <v>4</v>
      </c>
    </row>
    <row r="128" ht="23" customHeight="1" spans="1:18">
      <c r="A128" s="13">
        <v>119</v>
      </c>
      <c r="B128" s="19"/>
      <c r="C128" s="19" t="s">
        <v>420</v>
      </c>
      <c r="D128" s="19" t="s">
        <v>24</v>
      </c>
      <c r="E128" s="19" t="s">
        <v>421</v>
      </c>
      <c r="F128" s="19" t="s">
        <v>422</v>
      </c>
      <c r="G128" s="19" t="s">
        <v>27</v>
      </c>
      <c r="H128" s="32">
        <v>5069</v>
      </c>
      <c r="I128" s="32">
        <v>5069</v>
      </c>
      <c r="J128" s="16">
        <f t="shared" si="38"/>
        <v>405.52</v>
      </c>
      <c r="K128" s="16">
        <f t="shared" si="39"/>
        <v>101.38</v>
      </c>
      <c r="L128" s="16">
        <f t="shared" si="40"/>
        <v>25.345</v>
      </c>
      <c r="M128" s="17">
        <v>0.25</v>
      </c>
      <c r="N128" s="22">
        <v>1</v>
      </c>
      <c r="O128" s="16">
        <f t="shared" si="41"/>
        <v>133.06</v>
      </c>
      <c r="P128" s="18">
        <v>46113</v>
      </c>
      <c r="Q128" s="18">
        <v>46212</v>
      </c>
      <c r="R128" s="13">
        <v>4</v>
      </c>
    </row>
    <row r="129" ht="23" customHeight="1" spans="1:18">
      <c r="A129" s="13">
        <v>120</v>
      </c>
      <c r="B129" s="13" t="s">
        <v>423</v>
      </c>
      <c r="C129" s="13" t="s">
        <v>424</v>
      </c>
      <c r="D129" s="13" t="s">
        <v>24</v>
      </c>
      <c r="E129" s="13" t="s">
        <v>425</v>
      </c>
      <c r="F129" s="13" t="s">
        <v>426</v>
      </c>
      <c r="G129" s="13" t="s">
        <v>27</v>
      </c>
      <c r="H129" s="13">
        <v>5069</v>
      </c>
      <c r="I129" s="13">
        <v>5069</v>
      </c>
      <c r="J129" s="13">
        <v>405.52</v>
      </c>
      <c r="K129" s="16">
        <v>101.38</v>
      </c>
      <c r="L129" s="16">
        <v>25.35</v>
      </c>
      <c r="M129" s="17">
        <v>0.25</v>
      </c>
      <c r="N129" s="22">
        <v>1</v>
      </c>
      <c r="O129" s="13">
        <v>133.05</v>
      </c>
      <c r="P129" s="23">
        <v>46204</v>
      </c>
      <c r="Q129" s="23">
        <v>46204</v>
      </c>
      <c r="R129" s="13">
        <v>1</v>
      </c>
    </row>
    <row r="130" ht="23" customHeight="1" spans="1:18">
      <c r="A130" s="13">
        <v>121</v>
      </c>
      <c r="B130" s="13" t="s">
        <v>427</v>
      </c>
      <c r="C130" s="13" t="s">
        <v>428</v>
      </c>
      <c r="D130" s="13" t="s">
        <v>24</v>
      </c>
      <c r="E130" s="13" t="s">
        <v>429</v>
      </c>
      <c r="F130" s="13" t="s">
        <v>430</v>
      </c>
      <c r="G130" s="13" t="s">
        <v>27</v>
      </c>
      <c r="H130" s="13">
        <v>6094</v>
      </c>
      <c r="I130" s="13">
        <v>6094</v>
      </c>
      <c r="J130" s="13">
        <v>487.52</v>
      </c>
      <c r="K130" s="16">
        <v>121.88</v>
      </c>
      <c r="L130" s="16">
        <v>30.47</v>
      </c>
      <c r="M130" s="17">
        <v>0.25</v>
      </c>
      <c r="N130" s="22">
        <v>1</v>
      </c>
      <c r="O130" s="13">
        <v>159.96</v>
      </c>
      <c r="P130" s="23">
        <v>46204</v>
      </c>
      <c r="Q130" s="23">
        <v>46204</v>
      </c>
      <c r="R130" s="13">
        <v>1</v>
      </c>
    </row>
    <row r="131" ht="23" customHeight="1" spans="1:18">
      <c r="A131" s="13">
        <v>122</v>
      </c>
      <c r="B131" s="13"/>
      <c r="C131" s="13" t="s">
        <v>431</v>
      </c>
      <c r="D131" s="13" t="s">
        <v>34</v>
      </c>
      <c r="E131" s="13" t="s">
        <v>432</v>
      </c>
      <c r="F131" s="13" t="s">
        <v>433</v>
      </c>
      <c r="G131" s="13" t="s">
        <v>27</v>
      </c>
      <c r="H131" s="13">
        <v>5069</v>
      </c>
      <c r="I131" s="13">
        <v>5069</v>
      </c>
      <c r="J131" s="13">
        <v>405.52</v>
      </c>
      <c r="K131" s="16">
        <v>101.38</v>
      </c>
      <c r="L131" s="16">
        <v>25.35</v>
      </c>
      <c r="M131" s="17">
        <v>0.25</v>
      </c>
      <c r="N131" s="22">
        <v>1</v>
      </c>
      <c r="O131" s="13">
        <v>133.06</v>
      </c>
      <c r="P131" s="23">
        <v>46204</v>
      </c>
      <c r="Q131" s="23">
        <v>46204</v>
      </c>
      <c r="R131" s="13">
        <v>1</v>
      </c>
    </row>
    <row r="132" ht="23" customHeight="1" spans="1:18">
      <c r="A132" s="13">
        <v>123</v>
      </c>
      <c r="B132" s="13" t="s">
        <v>434</v>
      </c>
      <c r="C132" s="13" t="s">
        <v>435</v>
      </c>
      <c r="D132" s="13" t="s">
        <v>24</v>
      </c>
      <c r="E132" s="13" t="s">
        <v>436</v>
      </c>
      <c r="F132" s="13" t="s">
        <v>437</v>
      </c>
      <c r="G132" s="13" t="s">
        <v>27</v>
      </c>
      <c r="H132" s="13">
        <v>6142</v>
      </c>
      <c r="I132" s="13">
        <v>6142</v>
      </c>
      <c r="J132" s="13">
        <v>491.36</v>
      </c>
      <c r="K132" s="16">
        <v>122.84</v>
      </c>
      <c r="L132" s="16">
        <v>30.71</v>
      </c>
      <c r="M132" s="17">
        <v>0.25</v>
      </c>
      <c r="N132" s="22">
        <v>1</v>
      </c>
      <c r="O132" s="13">
        <v>161.22</v>
      </c>
      <c r="P132" s="23">
        <v>46174</v>
      </c>
      <c r="Q132" s="23">
        <v>46204</v>
      </c>
      <c r="R132" s="13">
        <v>2</v>
      </c>
    </row>
    <row r="133" ht="23" customHeight="1" spans="1:18">
      <c r="A133" s="13">
        <v>124</v>
      </c>
      <c r="B133" s="13"/>
      <c r="C133" s="13" t="s">
        <v>438</v>
      </c>
      <c r="D133" s="13" t="s">
        <v>24</v>
      </c>
      <c r="E133" s="13" t="s">
        <v>439</v>
      </c>
      <c r="F133" s="13" t="s">
        <v>440</v>
      </c>
      <c r="G133" s="13" t="s">
        <v>27</v>
      </c>
      <c r="H133" s="13">
        <v>5874</v>
      </c>
      <c r="I133" s="13">
        <v>5874</v>
      </c>
      <c r="J133" s="13">
        <v>469.92</v>
      </c>
      <c r="K133" s="16">
        <v>117.48</v>
      </c>
      <c r="L133" s="16">
        <v>29.37</v>
      </c>
      <c r="M133" s="17">
        <v>0.25</v>
      </c>
      <c r="N133" s="22">
        <v>1</v>
      </c>
      <c r="O133" s="13">
        <v>154.19</v>
      </c>
      <c r="P133" s="23">
        <v>46174</v>
      </c>
      <c r="Q133" s="23">
        <v>46204</v>
      </c>
      <c r="R133" s="13">
        <v>2</v>
      </c>
    </row>
    <row r="134" ht="23" customHeight="1" spans="1:18">
      <c r="A134" s="13">
        <v>125</v>
      </c>
      <c r="B134" s="13" t="s">
        <v>441</v>
      </c>
      <c r="C134" s="13" t="s">
        <v>442</v>
      </c>
      <c r="D134" s="13" t="s">
        <v>24</v>
      </c>
      <c r="E134" s="24" t="s">
        <v>443</v>
      </c>
      <c r="F134" s="13" t="s">
        <v>444</v>
      </c>
      <c r="G134" s="13" t="s">
        <v>27</v>
      </c>
      <c r="H134" s="15">
        <v>5069</v>
      </c>
      <c r="I134" s="13">
        <v>5069</v>
      </c>
      <c r="J134" s="16">
        <v>405.52</v>
      </c>
      <c r="K134" s="16">
        <v>101.38</v>
      </c>
      <c r="L134" s="24">
        <v>25.35</v>
      </c>
      <c r="M134" s="17">
        <v>0.25</v>
      </c>
      <c r="N134" s="13">
        <v>1</v>
      </c>
      <c r="O134" s="16">
        <v>133.06</v>
      </c>
      <c r="P134" s="18">
        <v>46082</v>
      </c>
      <c r="Q134" s="18">
        <v>46204</v>
      </c>
      <c r="R134" s="13">
        <v>5</v>
      </c>
    </row>
    <row r="135" ht="23" customHeight="1" spans="1:18">
      <c r="A135" s="13">
        <v>126</v>
      </c>
      <c r="B135" s="13"/>
      <c r="C135" s="13" t="s">
        <v>445</v>
      </c>
      <c r="D135" s="13" t="s">
        <v>24</v>
      </c>
      <c r="E135" s="24" t="s">
        <v>446</v>
      </c>
      <c r="F135" s="13" t="s">
        <v>447</v>
      </c>
      <c r="G135" s="13" t="s">
        <v>27</v>
      </c>
      <c r="H135" s="15">
        <v>5069</v>
      </c>
      <c r="I135" s="13">
        <v>5069</v>
      </c>
      <c r="J135" s="16">
        <v>405.52</v>
      </c>
      <c r="K135" s="16">
        <v>101.38</v>
      </c>
      <c r="L135" s="24">
        <v>25.35</v>
      </c>
      <c r="M135" s="17">
        <v>0.25</v>
      </c>
      <c r="N135" s="13">
        <v>1</v>
      </c>
      <c r="O135" s="16">
        <v>133.06</v>
      </c>
      <c r="P135" s="18">
        <v>46082</v>
      </c>
      <c r="Q135" s="18">
        <v>46204</v>
      </c>
      <c r="R135" s="13">
        <v>5</v>
      </c>
    </row>
    <row r="136" ht="25" customHeight="1" spans="1:18">
      <c r="A136" s="13">
        <v>127</v>
      </c>
      <c r="B136" s="13" t="s">
        <v>448</v>
      </c>
      <c r="C136" s="13" t="s">
        <v>449</v>
      </c>
      <c r="D136" s="13" t="s">
        <v>34</v>
      </c>
      <c r="E136" s="24" t="s">
        <v>450</v>
      </c>
      <c r="F136" s="13" t="s">
        <v>451</v>
      </c>
      <c r="G136" s="13" t="s">
        <v>27</v>
      </c>
      <c r="H136" s="15">
        <v>5069</v>
      </c>
      <c r="I136" s="13">
        <v>5069</v>
      </c>
      <c r="J136" s="16">
        <v>405.52</v>
      </c>
      <c r="K136" s="16">
        <v>101.38</v>
      </c>
      <c r="L136" s="24">
        <v>25.35</v>
      </c>
      <c r="M136" s="17">
        <v>0.25</v>
      </c>
      <c r="N136" s="13">
        <v>1</v>
      </c>
      <c r="O136" s="16">
        <v>133.06</v>
      </c>
      <c r="P136" s="18">
        <v>46143</v>
      </c>
      <c r="Q136" s="18">
        <v>46204</v>
      </c>
      <c r="R136" s="13">
        <v>3</v>
      </c>
    </row>
    <row r="137" ht="23" customHeight="1" spans="1:18">
      <c r="A137" s="13">
        <v>128</v>
      </c>
      <c r="B137" s="13" t="s">
        <v>452</v>
      </c>
      <c r="C137" s="13" t="s">
        <v>453</v>
      </c>
      <c r="D137" s="13" t="s">
        <v>24</v>
      </c>
      <c r="E137" s="24" t="s">
        <v>454</v>
      </c>
      <c r="F137" s="24" t="s">
        <v>455</v>
      </c>
      <c r="G137" s="13" t="s">
        <v>27</v>
      </c>
      <c r="H137" s="13">
        <v>5069</v>
      </c>
      <c r="I137" s="13">
        <v>5069</v>
      </c>
      <c r="J137" s="16">
        <v>405.52</v>
      </c>
      <c r="K137" s="16">
        <v>101.38</v>
      </c>
      <c r="L137" s="24">
        <v>25.35</v>
      </c>
      <c r="M137" s="17">
        <v>0.25</v>
      </c>
      <c r="N137" s="13">
        <v>1</v>
      </c>
      <c r="O137" s="16">
        <v>133.06</v>
      </c>
      <c r="P137" s="18">
        <v>45931</v>
      </c>
      <c r="Q137" s="18">
        <v>46204</v>
      </c>
      <c r="R137" s="13">
        <v>10</v>
      </c>
    </row>
    <row r="138" ht="23" customHeight="1" spans="1:18">
      <c r="A138" s="13">
        <v>129</v>
      </c>
      <c r="B138" s="13"/>
      <c r="C138" s="13" t="s">
        <v>456</v>
      </c>
      <c r="D138" s="13" t="s">
        <v>24</v>
      </c>
      <c r="E138" s="24" t="s">
        <v>457</v>
      </c>
      <c r="F138" s="24" t="s">
        <v>458</v>
      </c>
      <c r="G138" s="13" t="s">
        <v>27</v>
      </c>
      <c r="H138" s="13">
        <v>5069</v>
      </c>
      <c r="I138" s="13">
        <v>5069</v>
      </c>
      <c r="J138" s="16">
        <v>405.52</v>
      </c>
      <c r="K138" s="16">
        <v>101.38</v>
      </c>
      <c r="L138" s="24">
        <v>25.35</v>
      </c>
      <c r="M138" s="17">
        <v>0.25</v>
      </c>
      <c r="N138" s="13">
        <v>1</v>
      </c>
      <c r="O138" s="16">
        <v>133.06</v>
      </c>
      <c r="P138" s="18">
        <v>46023</v>
      </c>
      <c r="Q138" s="18">
        <v>46204</v>
      </c>
      <c r="R138" s="13">
        <v>7</v>
      </c>
    </row>
    <row r="139" ht="23" customHeight="1" spans="1:18">
      <c r="A139" s="13">
        <v>130</v>
      </c>
      <c r="B139" s="13"/>
      <c r="C139" s="13" t="s">
        <v>459</v>
      </c>
      <c r="D139" s="13" t="s">
        <v>24</v>
      </c>
      <c r="E139" s="24" t="s">
        <v>460</v>
      </c>
      <c r="F139" s="24" t="s">
        <v>461</v>
      </c>
      <c r="G139" s="13" t="s">
        <v>27</v>
      </c>
      <c r="H139" s="13">
        <v>5069</v>
      </c>
      <c r="I139" s="13">
        <v>5069</v>
      </c>
      <c r="J139" s="16">
        <v>405.52</v>
      </c>
      <c r="K139" s="16">
        <v>101.38</v>
      </c>
      <c r="L139" s="24">
        <v>25.35</v>
      </c>
      <c r="M139" s="17">
        <v>0.25</v>
      </c>
      <c r="N139" s="13">
        <v>1</v>
      </c>
      <c r="O139" s="16">
        <v>133.06</v>
      </c>
      <c r="P139" s="18">
        <v>46023</v>
      </c>
      <c r="Q139" s="18">
        <v>46204</v>
      </c>
      <c r="R139" s="13">
        <v>7</v>
      </c>
    </row>
    <row r="140" ht="23" customHeight="1" spans="1:18">
      <c r="A140" s="13">
        <v>131</v>
      </c>
      <c r="B140" s="13"/>
      <c r="C140" s="13" t="s">
        <v>462</v>
      </c>
      <c r="D140" s="13" t="s">
        <v>24</v>
      </c>
      <c r="E140" s="24" t="s">
        <v>463</v>
      </c>
      <c r="F140" s="24" t="s">
        <v>464</v>
      </c>
      <c r="G140" s="13" t="s">
        <v>27</v>
      </c>
      <c r="H140" s="13">
        <v>5069</v>
      </c>
      <c r="I140" s="13">
        <v>5069</v>
      </c>
      <c r="J140" s="16">
        <v>405.52</v>
      </c>
      <c r="K140" s="16">
        <v>101.38</v>
      </c>
      <c r="L140" s="24">
        <v>25.35</v>
      </c>
      <c r="M140" s="17">
        <v>0.25</v>
      </c>
      <c r="N140" s="13">
        <v>1</v>
      </c>
      <c r="O140" s="16">
        <v>133.06</v>
      </c>
      <c r="P140" s="18">
        <v>46023</v>
      </c>
      <c r="Q140" s="18">
        <v>46204</v>
      </c>
      <c r="R140" s="13">
        <v>7</v>
      </c>
    </row>
    <row r="141" ht="23" customHeight="1" spans="1:18">
      <c r="A141" s="13">
        <v>132</v>
      </c>
      <c r="B141" s="13"/>
      <c r="C141" s="13" t="s">
        <v>465</v>
      </c>
      <c r="D141" s="13" t="s">
        <v>24</v>
      </c>
      <c r="E141" s="13" t="s">
        <v>466</v>
      </c>
      <c r="F141" s="19" t="s">
        <v>467</v>
      </c>
      <c r="G141" s="13" t="s">
        <v>27</v>
      </c>
      <c r="H141" s="13">
        <v>5069</v>
      </c>
      <c r="I141" s="13">
        <v>5069</v>
      </c>
      <c r="J141" s="16">
        <v>405.52</v>
      </c>
      <c r="K141" s="16">
        <v>101.38</v>
      </c>
      <c r="L141" s="24">
        <v>25.35</v>
      </c>
      <c r="M141" s="17">
        <v>0.25</v>
      </c>
      <c r="N141" s="13">
        <v>1</v>
      </c>
      <c r="O141" s="16">
        <v>133.06</v>
      </c>
      <c r="P141" s="18">
        <v>46113</v>
      </c>
      <c r="Q141" s="18">
        <v>46204</v>
      </c>
      <c r="R141" s="13">
        <v>4</v>
      </c>
    </row>
    <row r="142" ht="23" customHeight="1" spans="1:18">
      <c r="A142" s="13">
        <v>133</v>
      </c>
      <c r="B142" s="13"/>
      <c r="C142" s="13" t="s">
        <v>468</v>
      </c>
      <c r="D142" s="13" t="s">
        <v>24</v>
      </c>
      <c r="E142" s="13" t="s">
        <v>469</v>
      </c>
      <c r="F142" s="19" t="s">
        <v>470</v>
      </c>
      <c r="G142" s="13" t="s">
        <v>27</v>
      </c>
      <c r="H142" s="13">
        <v>5069</v>
      </c>
      <c r="I142" s="13">
        <v>5069</v>
      </c>
      <c r="J142" s="16">
        <v>405.52</v>
      </c>
      <c r="K142" s="16">
        <v>101.38</v>
      </c>
      <c r="L142" s="24">
        <v>25.35</v>
      </c>
      <c r="M142" s="17">
        <v>0.25</v>
      </c>
      <c r="N142" s="13">
        <v>1</v>
      </c>
      <c r="O142" s="16">
        <v>133.06</v>
      </c>
      <c r="P142" s="18">
        <v>46143</v>
      </c>
      <c r="Q142" s="18">
        <v>46204</v>
      </c>
      <c r="R142" s="13">
        <v>3</v>
      </c>
    </row>
    <row r="143" ht="23" customHeight="1" spans="1:18">
      <c r="A143" s="13">
        <v>134</v>
      </c>
      <c r="B143" s="13" t="s">
        <v>471</v>
      </c>
      <c r="C143" s="13" t="s">
        <v>472</v>
      </c>
      <c r="D143" s="13" t="s">
        <v>24</v>
      </c>
      <c r="E143" s="24" t="s">
        <v>473</v>
      </c>
      <c r="F143" s="19" t="s">
        <v>474</v>
      </c>
      <c r="G143" s="13" t="s">
        <v>27</v>
      </c>
      <c r="H143" s="13">
        <v>5069</v>
      </c>
      <c r="I143" s="13">
        <v>5069</v>
      </c>
      <c r="J143" s="16">
        <v>405.52</v>
      </c>
      <c r="K143" s="16">
        <v>101.38</v>
      </c>
      <c r="L143" s="24">
        <v>25.35</v>
      </c>
      <c r="M143" s="17">
        <v>0.25</v>
      </c>
      <c r="N143" s="13">
        <v>1</v>
      </c>
      <c r="O143" s="16">
        <v>133.06</v>
      </c>
      <c r="P143" s="18">
        <v>46082</v>
      </c>
      <c r="Q143" s="18">
        <v>46204</v>
      </c>
      <c r="R143" s="13">
        <v>5</v>
      </c>
    </row>
    <row r="144" ht="23" customHeight="1" spans="1:18">
      <c r="A144" s="13">
        <v>135</v>
      </c>
      <c r="B144" s="13"/>
      <c r="C144" s="13" t="s">
        <v>475</v>
      </c>
      <c r="D144" s="13" t="s">
        <v>34</v>
      </c>
      <c r="E144" s="13" t="s">
        <v>476</v>
      </c>
      <c r="F144" s="24" t="s">
        <v>477</v>
      </c>
      <c r="G144" s="13" t="s">
        <v>27</v>
      </c>
      <c r="H144" s="13">
        <v>5069</v>
      </c>
      <c r="I144" s="13">
        <v>5069</v>
      </c>
      <c r="J144" s="16">
        <v>405.52</v>
      </c>
      <c r="K144" s="16">
        <v>101.38</v>
      </c>
      <c r="L144" s="24">
        <v>25.35</v>
      </c>
      <c r="M144" s="17">
        <v>0.25</v>
      </c>
      <c r="N144" s="13">
        <v>1</v>
      </c>
      <c r="O144" s="16">
        <v>133.06</v>
      </c>
      <c r="P144" s="18">
        <v>46143</v>
      </c>
      <c r="Q144" s="18">
        <v>46204</v>
      </c>
      <c r="R144" s="13">
        <v>3</v>
      </c>
    </row>
    <row r="145" ht="23" customHeight="1" spans="1:18">
      <c r="A145" s="13">
        <v>136</v>
      </c>
      <c r="B145" s="13" t="s">
        <v>478</v>
      </c>
      <c r="C145" s="13" t="s">
        <v>479</v>
      </c>
      <c r="D145" s="13" t="s">
        <v>34</v>
      </c>
      <c r="E145" s="24" t="s">
        <v>480</v>
      </c>
      <c r="F145" s="13" t="s">
        <v>481</v>
      </c>
      <c r="G145" s="13" t="s">
        <v>27</v>
      </c>
      <c r="H145" s="13">
        <v>5069</v>
      </c>
      <c r="I145" s="13">
        <v>5069</v>
      </c>
      <c r="J145" s="16">
        <v>405.52</v>
      </c>
      <c r="K145" s="16">
        <v>101.38</v>
      </c>
      <c r="L145" s="24">
        <v>25.35</v>
      </c>
      <c r="M145" s="17">
        <v>0.25</v>
      </c>
      <c r="N145" s="13">
        <v>1</v>
      </c>
      <c r="O145" s="16">
        <v>133.06</v>
      </c>
      <c r="P145" s="18">
        <v>46023</v>
      </c>
      <c r="Q145" s="18">
        <v>46204</v>
      </c>
      <c r="R145" s="13">
        <v>7</v>
      </c>
    </row>
    <row r="146" ht="23" customHeight="1" spans="1:18">
      <c r="A146" s="13">
        <v>137</v>
      </c>
      <c r="B146" s="13" t="s">
        <v>482</v>
      </c>
      <c r="C146" s="13" t="s">
        <v>483</v>
      </c>
      <c r="D146" s="13" t="s">
        <v>24</v>
      </c>
      <c r="E146" s="24" t="s">
        <v>484</v>
      </c>
      <c r="F146" s="13" t="s">
        <v>485</v>
      </c>
      <c r="G146" s="13" t="s">
        <v>27</v>
      </c>
      <c r="H146" s="13">
        <v>5069</v>
      </c>
      <c r="I146" s="13">
        <v>5069</v>
      </c>
      <c r="J146" s="16">
        <v>405.52</v>
      </c>
      <c r="K146" s="16">
        <v>101.38</v>
      </c>
      <c r="L146" s="24">
        <v>25.35</v>
      </c>
      <c r="M146" s="17">
        <v>0.25</v>
      </c>
      <c r="N146" s="13">
        <v>1</v>
      </c>
      <c r="O146" s="16">
        <v>133.06</v>
      </c>
      <c r="P146" s="18">
        <v>46054</v>
      </c>
      <c r="Q146" s="18">
        <v>46204</v>
      </c>
      <c r="R146" s="13">
        <v>6</v>
      </c>
    </row>
    <row r="147" ht="23" customHeight="1" spans="1:18">
      <c r="A147" s="13">
        <v>138</v>
      </c>
      <c r="B147" s="13"/>
      <c r="C147" s="13" t="s">
        <v>486</v>
      </c>
      <c r="D147" s="13" t="s">
        <v>24</v>
      </c>
      <c r="E147" s="24" t="s">
        <v>487</v>
      </c>
      <c r="F147" s="13" t="s">
        <v>488</v>
      </c>
      <c r="G147" s="13" t="s">
        <v>27</v>
      </c>
      <c r="H147" s="13">
        <v>5069</v>
      </c>
      <c r="I147" s="13">
        <v>5069</v>
      </c>
      <c r="J147" s="16">
        <v>405.52</v>
      </c>
      <c r="K147" s="16">
        <v>101.38</v>
      </c>
      <c r="L147" s="24">
        <v>25.35</v>
      </c>
      <c r="M147" s="17">
        <v>0.25</v>
      </c>
      <c r="N147" s="13">
        <v>1</v>
      </c>
      <c r="O147" s="16">
        <v>133.06</v>
      </c>
      <c r="P147" s="18">
        <v>46082</v>
      </c>
      <c r="Q147" s="18">
        <v>46204</v>
      </c>
      <c r="R147" s="13">
        <v>5</v>
      </c>
    </row>
    <row r="148" ht="23" customHeight="1" spans="1:18">
      <c r="A148" s="13">
        <v>139</v>
      </c>
      <c r="B148" s="13"/>
      <c r="C148" s="13" t="s">
        <v>489</v>
      </c>
      <c r="D148" s="13" t="s">
        <v>34</v>
      </c>
      <c r="E148" s="24" t="s">
        <v>490</v>
      </c>
      <c r="F148" s="13" t="s">
        <v>491</v>
      </c>
      <c r="G148" s="13" t="s">
        <v>27</v>
      </c>
      <c r="H148" s="13">
        <v>5069</v>
      </c>
      <c r="I148" s="13">
        <v>5069</v>
      </c>
      <c r="J148" s="16">
        <v>405.52</v>
      </c>
      <c r="K148" s="16">
        <v>101.38</v>
      </c>
      <c r="L148" s="24">
        <v>25.35</v>
      </c>
      <c r="M148" s="17">
        <v>0.25</v>
      </c>
      <c r="N148" s="13">
        <v>1</v>
      </c>
      <c r="O148" s="16">
        <v>133.06</v>
      </c>
      <c r="P148" s="18">
        <v>46143</v>
      </c>
      <c r="Q148" s="18">
        <v>46204</v>
      </c>
      <c r="R148" s="13">
        <v>3</v>
      </c>
    </row>
    <row r="149" ht="23" customHeight="1" spans="1:18">
      <c r="A149" s="13">
        <v>140</v>
      </c>
      <c r="B149" s="13" t="s">
        <v>492</v>
      </c>
      <c r="C149" s="13" t="s">
        <v>493</v>
      </c>
      <c r="D149" s="13" t="s">
        <v>24</v>
      </c>
      <c r="E149" s="24" t="s">
        <v>494</v>
      </c>
      <c r="F149" s="13" t="s">
        <v>495</v>
      </c>
      <c r="G149" s="13" t="s">
        <v>27</v>
      </c>
      <c r="H149" s="13">
        <v>5069</v>
      </c>
      <c r="I149" s="13">
        <v>5069</v>
      </c>
      <c r="J149" s="16">
        <v>405.52</v>
      </c>
      <c r="K149" s="16">
        <v>101.38</v>
      </c>
      <c r="L149" s="24">
        <v>25.35</v>
      </c>
      <c r="M149" s="17">
        <v>0.25</v>
      </c>
      <c r="N149" s="13">
        <v>1</v>
      </c>
      <c r="O149" s="16">
        <v>133.06</v>
      </c>
      <c r="P149" s="18">
        <v>46054</v>
      </c>
      <c r="Q149" s="18">
        <v>46204</v>
      </c>
      <c r="R149" s="13">
        <v>6</v>
      </c>
    </row>
    <row r="150" ht="23" customHeight="1" spans="1:18">
      <c r="A150" s="13">
        <v>141</v>
      </c>
      <c r="B150" s="13"/>
      <c r="C150" s="13" t="s">
        <v>496</v>
      </c>
      <c r="D150" s="13" t="s">
        <v>24</v>
      </c>
      <c r="E150" s="13" t="s">
        <v>497</v>
      </c>
      <c r="F150" s="24" t="s">
        <v>498</v>
      </c>
      <c r="G150" s="13" t="s">
        <v>27</v>
      </c>
      <c r="H150" s="13">
        <v>5069</v>
      </c>
      <c r="I150" s="13">
        <v>5069</v>
      </c>
      <c r="J150" s="16">
        <v>405.52</v>
      </c>
      <c r="K150" s="16">
        <v>101.38</v>
      </c>
      <c r="L150" s="24">
        <v>25.35</v>
      </c>
      <c r="M150" s="17">
        <v>0.25</v>
      </c>
      <c r="N150" s="13">
        <v>1</v>
      </c>
      <c r="O150" s="16">
        <v>133.06</v>
      </c>
      <c r="P150" s="18">
        <v>46113</v>
      </c>
      <c r="Q150" s="18">
        <v>46204</v>
      </c>
      <c r="R150" s="13">
        <v>4</v>
      </c>
    </row>
    <row r="151" ht="23" customHeight="1" spans="1:18">
      <c r="A151" s="13">
        <v>142</v>
      </c>
      <c r="B151" s="13"/>
      <c r="C151" s="13" t="s">
        <v>499</v>
      </c>
      <c r="D151" s="13" t="s">
        <v>24</v>
      </c>
      <c r="E151" s="13" t="s">
        <v>500</v>
      </c>
      <c r="F151" s="24" t="s">
        <v>501</v>
      </c>
      <c r="G151" s="13" t="s">
        <v>27</v>
      </c>
      <c r="H151" s="13">
        <v>5069</v>
      </c>
      <c r="I151" s="13">
        <v>5069</v>
      </c>
      <c r="J151" s="16">
        <v>405.52</v>
      </c>
      <c r="K151" s="16">
        <v>101.38</v>
      </c>
      <c r="L151" s="24">
        <v>25.35</v>
      </c>
      <c r="M151" s="17">
        <v>0.25</v>
      </c>
      <c r="N151" s="13">
        <v>1</v>
      </c>
      <c r="O151" s="16">
        <v>133.06</v>
      </c>
      <c r="P151" s="18">
        <v>46113</v>
      </c>
      <c r="Q151" s="18">
        <v>46204</v>
      </c>
      <c r="R151" s="13">
        <v>4</v>
      </c>
    </row>
    <row r="152" ht="23" customHeight="1" spans="1:18">
      <c r="A152" s="13">
        <v>143</v>
      </c>
      <c r="B152" s="13"/>
      <c r="C152" s="13" t="s">
        <v>502</v>
      </c>
      <c r="D152" s="13" t="s">
        <v>34</v>
      </c>
      <c r="E152" s="13" t="s">
        <v>503</v>
      </c>
      <c r="F152" s="24" t="s">
        <v>504</v>
      </c>
      <c r="G152" s="13" t="s">
        <v>27</v>
      </c>
      <c r="H152" s="13">
        <v>5069</v>
      </c>
      <c r="I152" s="13">
        <v>5069</v>
      </c>
      <c r="J152" s="16">
        <v>405.52</v>
      </c>
      <c r="K152" s="16">
        <v>101.38</v>
      </c>
      <c r="L152" s="24">
        <v>25.35</v>
      </c>
      <c r="M152" s="17">
        <v>0.25</v>
      </c>
      <c r="N152" s="13">
        <v>1</v>
      </c>
      <c r="O152" s="16">
        <v>133.06</v>
      </c>
      <c r="P152" s="18">
        <v>46143</v>
      </c>
      <c r="Q152" s="18">
        <v>46204</v>
      </c>
      <c r="R152" s="13">
        <v>3</v>
      </c>
    </row>
    <row r="153" ht="23" customHeight="1" spans="1:18">
      <c r="A153" s="13">
        <v>144</v>
      </c>
      <c r="B153" s="13" t="s">
        <v>505</v>
      </c>
      <c r="C153" s="13" t="s">
        <v>506</v>
      </c>
      <c r="D153" s="13" t="s">
        <v>24</v>
      </c>
      <c r="E153" s="13" t="s">
        <v>507</v>
      </c>
      <c r="F153" s="19" t="s">
        <v>508</v>
      </c>
      <c r="G153" s="13" t="s">
        <v>27</v>
      </c>
      <c r="H153" s="13">
        <v>5069</v>
      </c>
      <c r="I153" s="13">
        <v>5069</v>
      </c>
      <c r="J153" s="16">
        <v>405.52</v>
      </c>
      <c r="K153" s="16">
        <v>101.38</v>
      </c>
      <c r="L153" s="24">
        <v>25.35</v>
      </c>
      <c r="M153" s="17">
        <v>0.25</v>
      </c>
      <c r="N153" s="13">
        <v>1</v>
      </c>
      <c r="O153" s="16">
        <v>133.06</v>
      </c>
      <c r="P153" s="18">
        <v>46023</v>
      </c>
      <c r="Q153" s="18">
        <v>46204</v>
      </c>
      <c r="R153" s="13">
        <v>7</v>
      </c>
    </row>
    <row r="154" ht="23" customHeight="1" spans="1:18">
      <c r="A154" s="13">
        <v>145</v>
      </c>
      <c r="B154" s="13"/>
      <c r="C154" s="13" t="s">
        <v>509</v>
      </c>
      <c r="D154" s="13" t="s">
        <v>24</v>
      </c>
      <c r="E154" s="13" t="s">
        <v>510</v>
      </c>
      <c r="F154" s="19" t="s">
        <v>511</v>
      </c>
      <c r="G154" s="13" t="s">
        <v>27</v>
      </c>
      <c r="H154" s="13">
        <v>5069</v>
      </c>
      <c r="I154" s="13">
        <v>5069</v>
      </c>
      <c r="J154" s="16">
        <v>405.52</v>
      </c>
      <c r="K154" s="16">
        <v>101.38</v>
      </c>
      <c r="L154" s="24">
        <v>25.35</v>
      </c>
      <c r="M154" s="17">
        <v>0.25</v>
      </c>
      <c r="N154" s="13">
        <v>1</v>
      </c>
      <c r="O154" s="16">
        <v>133.06</v>
      </c>
      <c r="P154" s="18">
        <v>46023</v>
      </c>
      <c r="Q154" s="18">
        <v>46204</v>
      </c>
      <c r="R154" s="13">
        <v>7</v>
      </c>
    </row>
    <row r="155" ht="23" customHeight="1" spans="1:18">
      <c r="A155" s="13">
        <v>146</v>
      </c>
      <c r="B155" s="13"/>
      <c r="C155" s="13" t="s">
        <v>512</v>
      </c>
      <c r="D155" s="13" t="s">
        <v>24</v>
      </c>
      <c r="E155" s="13" t="s">
        <v>513</v>
      </c>
      <c r="F155" s="19" t="s">
        <v>514</v>
      </c>
      <c r="G155" s="13" t="s">
        <v>27</v>
      </c>
      <c r="H155" s="13">
        <v>5069</v>
      </c>
      <c r="I155" s="13">
        <v>5069</v>
      </c>
      <c r="J155" s="16">
        <v>405.52</v>
      </c>
      <c r="K155" s="16">
        <v>101.38</v>
      </c>
      <c r="L155" s="24">
        <v>25.35</v>
      </c>
      <c r="M155" s="17">
        <v>0.25</v>
      </c>
      <c r="N155" s="13">
        <v>1</v>
      </c>
      <c r="O155" s="16">
        <v>133.06</v>
      </c>
      <c r="P155" s="18">
        <v>46023</v>
      </c>
      <c r="Q155" s="18">
        <v>46204</v>
      </c>
      <c r="R155" s="13">
        <v>7</v>
      </c>
    </row>
    <row r="156" ht="23" customHeight="1" spans="1:18">
      <c r="A156" s="13">
        <v>147</v>
      </c>
      <c r="B156" s="13"/>
      <c r="C156" s="13" t="s">
        <v>515</v>
      </c>
      <c r="D156" s="13" t="s">
        <v>34</v>
      </c>
      <c r="E156" s="13" t="s">
        <v>516</v>
      </c>
      <c r="F156" s="19" t="s">
        <v>517</v>
      </c>
      <c r="G156" s="13" t="s">
        <v>27</v>
      </c>
      <c r="H156" s="13">
        <v>5069</v>
      </c>
      <c r="I156" s="13">
        <v>5069</v>
      </c>
      <c r="J156" s="16">
        <v>405.52</v>
      </c>
      <c r="K156" s="16">
        <v>101.38</v>
      </c>
      <c r="L156" s="24">
        <v>25.35</v>
      </c>
      <c r="M156" s="17">
        <v>0.25</v>
      </c>
      <c r="N156" s="13">
        <v>1</v>
      </c>
      <c r="O156" s="16">
        <v>133.06</v>
      </c>
      <c r="P156" s="18">
        <v>46143</v>
      </c>
      <c r="Q156" s="18">
        <v>46204</v>
      </c>
      <c r="R156" s="13">
        <v>3</v>
      </c>
    </row>
    <row r="157" ht="25" customHeight="1" spans="1:18">
      <c r="A157" s="13">
        <v>148</v>
      </c>
      <c r="B157" s="13" t="s">
        <v>518</v>
      </c>
      <c r="C157" s="13" t="s">
        <v>519</v>
      </c>
      <c r="D157" s="13" t="s">
        <v>24</v>
      </c>
      <c r="E157" s="24" t="s">
        <v>520</v>
      </c>
      <c r="F157" s="24" t="s">
        <v>521</v>
      </c>
      <c r="G157" s="13" t="s">
        <v>27</v>
      </c>
      <c r="H157" s="13">
        <v>5070</v>
      </c>
      <c r="I157" s="13">
        <v>5069</v>
      </c>
      <c r="J157" s="16">
        <v>405.52</v>
      </c>
      <c r="K157" s="16">
        <v>101.38</v>
      </c>
      <c r="L157" s="24">
        <v>25.35</v>
      </c>
      <c r="M157" s="17">
        <v>0.25</v>
      </c>
      <c r="N157" s="13">
        <v>1</v>
      </c>
      <c r="O157" s="16">
        <v>133.06</v>
      </c>
      <c r="P157" s="18">
        <v>46054</v>
      </c>
      <c r="Q157" s="18">
        <v>46204</v>
      </c>
      <c r="R157" s="13">
        <v>6</v>
      </c>
    </row>
    <row r="158" ht="25" customHeight="1" spans="1:18">
      <c r="A158" s="13">
        <v>149</v>
      </c>
      <c r="B158" s="13" t="s">
        <v>518</v>
      </c>
      <c r="C158" s="13" t="s">
        <v>522</v>
      </c>
      <c r="D158" s="13" t="s">
        <v>24</v>
      </c>
      <c r="E158" s="13" t="s">
        <v>523</v>
      </c>
      <c r="F158" s="13" t="s">
        <v>524</v>
      </c>
      <c r="G158" s="13" t="s">
        <v>27</v>
      </c>
      <c r="H158" s="13">
        <v>5069</v>
      </c>
      <c r="I158" s="13">
        <v>5069</v>
      </c>
      <c r="J158" s="16">
        <v>405.52</v>
      </c>
      <c r="K158" s="16">
        <v>101.38</v>
      </c>
      <c r="L158" s="24">
        <v>25.35</v>
      </c>
      <c r="M158" s="17">
        <v>0.25</v>
      </c>
      <c r="N158" s="13">
        <v>1</v>
      </c>
      <c r="O158" s="16">
        <v>133.06</v>
      </c>
      <c r="P158" s="18">
        <v>46143</v>
      </c>
      <c r="Q158" s="18">
        <v>46204</v>
      </c>
      <c r="R158" s="13">
        <v>3</v>
      </c>
    </row>
    <row r="159" ht="23" customHeight="1" spans="1:18">
      <c r="A159" s="13">
        <v>150</v>
      </c>
      <c r="B159" s="13" t="s">
        <v>525</v>
      </c>
      <c r="C159" s="13" t="s">
        <v>526</v>
      </c>
      <c r="D159" s="13" t="s">
        <v>24</v>
      </c>
      <c r="E159" s="13" t="s">
        <v>527</v>
      </c>
      <c r="F159" s="13" t="s">
        <v>528</v>
      </c>
      <c r="G159" s="13" t="s">
        <v>27</v>
      </c>
      <c r="H159" s="13">
        <v>5069</v>
      </c>
      <c r="I159" s="13">
        <v>5069</v>
      </c>
      <c r="J159" s="16">
        <v>405.52</v>
      </c>
      <c r="K159" s="16">
        <v>101.38</v>
      </c>
      <c r="L159" s="24">
        <v>25.35</v>
      </c>
      <c r="M159" s="17">
        <v>0.25</v>
      </c>
      <c r="N159" s="13">
        <v>1</v>
      </c>
      <c r="O159" s="16">
        <v>133.06</v>
      </c>
      <c r="P159" s="18">
        <v>46143</v>
      </c>
      <c r="Q159" s="18">
        <v>46204</v>
      </c>
      <c r="R159" s="13">
        <v>3</v>
      </c>
    </row>
    <row r="160" ht="23" customHeight="1" spans="1:18">
      <c r="A160" s="13">
        <v>151</v>
      </c>
      <c r="B160" s="13"/>
      <c r="C160" s="13" t="s">
        <v>529</v>
      </c>
      <c r="D160" s="13" t="s">
        <v>24</v>
      </c>
      <c r="E160" s="13" t="s">
        <v>530</v>
      </c>
      <c r="F160" s="19" t="s">
        <v>531</v>
      </c>
      <c r="G160" s="13" t="s">
        <v>27</v>
      </c>
      <c r="H160" s="13">
        <v>5069</v>
      </c>
      <c r="I160" s="13">
        <v>5069</v>
      </c>
      <c r="J160" s="16">
        <v>405.52</v>
      </c>
      <c r="K160" s="16">
        <v>101.38</v>
      </c>
      <c r="L160" s="24">
        <v>25.35</v>
      </c>
      <c r="M160" s="17">
        <v>0.25</v>
      </c>
      <c r="N160" s="13">
        <v>1</v>
      </c>
      <c r="O160" s="16">
        <v>133.06</v>
      </c>
      <c r="P160" s="18">
        <v>46143</v>
      </c>
      <c r="Q160" s="18">
        <v>46204</v>
      </c>
      <c r="R160" s="13">
        <v>3</v>
      </c>
    </row>
    <row r="161" ht="23" customHeight="1" spans="1:18">
      <c r="A161" s="13">
        <v>152</v>
      </c>
      <c r="B161" s="13"/>
      <c r="C161" s="13" t="s">
        <v>532</v>
      </c>
      <c r="D161" s="13" t="s">
        <v>24</v>
      </c>
      <c r="E161" s="13" t="s">
        <v>533</v>
      </c>
      <c r="F161" s="19" t="s">
        <v>534</v>
      </c>
      <c r="G161" s="13" t="s">
        <v>27</v>
      </c>
      <c r="H161" s="13">
        <v>5069</v>
      </c>
      <c r="I161" s="13">
        <v>5069</v>
      </c>
      <c r="J161" s="16">
        <v>405.52</v>
      </c>
      <c r="K161" s="16">
        <v>101.38</v>
      </c>
      <c r="L161" s="24">
        <v>25.35</v>
      </c>
      <c r="M161" s="17">
        <v>0.25</v>
      </c>
      <c r="N161" s="13">
        <v>1</v>
      </c>
      <c r="O161" s="16">
        <v>133.06</v>
      </c>
      <c r="P161" s="18">
        <v>46143</v>
      </c>
      <c r="Q161" s="18">
        <v>46204</v>
      </c>
      <c r="R161" s="13">
        <v>3</v>
      </c>
    </row>
    <row r="162" ht="23" customHeight="1" spans="1:18">
      <c r="A162" s="13">
        <v>153</v>
      </c>
      <c r="B162" s="13" t="s">
        <v>535</v>
      </c>
      <c r="C162" s="13" t="s">
        <v>536</v>
      </c>
      <c r="D162" s="13" t="s">
        <v>24</v>
      </c>
      <c r="E162" s="24" t="s">
        <v>537</v>
      </c>
      <c r="F162" s="13" t="s">
        <v>538</v>
      </c>
      <c r="G162" s="13" t="s">
        <v>27</v>
      </c>
      <c r="H162" s="13">
        <v>5069</v>
      </c>
      <c r="I162" s="13">
        <v>5069</v>
      </c>
      <c r="J162" s="16">
        <v>405.52</v>
      </c>
      <c r="K162" s="16">
        <v>101.38</v>
      </c>
      <c r="L162" s="24">
        <v>25.35</v>
      </c>
      <c r="M162" s="17">
        <v>0.25</v>
      </c>
      <c r="N162" s="13">
        <v>1</v>
      </c>
      <c r="O162" s="16">
        <v>133.06</v>
      </c>
      <c r="P162" s="18">
        <v>45931</v>
      </c>
      <c r="Q162" s="18">
        <v>46204</v>
      </c>
      <c r="R162" s="13">
        <v>10</v>
      </c>
    </row>
    <row r="163" ht="23" customHeight="1" spans="1:18">
      <c r="A163" s="13">
        <v>154</v>
      </c>
      <c r="B163" s="13"/>
      <c r="C163" s="13" t="s">
        <v>539</v>
      </c>
      <c r="D163" s="13" t="s">
        <v>24</v>
      </c>
      <c r="E163" s="24" t="s">
        <v>540</v>
      </c>
      <c r="F163" s="13" t="s">
        <v>541</v>
      </c>
      <c r="G163" s="13" t="s">
        <v>27</v>
      </c>
      <c r="H163" s="13">
        <v>5069</v>
      </c>
      <c r="I163" s="13">
        <v>5069</v>
      </c>
      <c r="J163" s="16">
        <v>405.52</v>
      </c>
      <c r="K163" s="16">
        <v>101.38</v>
      </c>
      <c r="L163" s="24">
        <v>25.35</v>
      </c>
      <c r="M163" s="17">
        <v>0.25</v>
      </c>
      <c r="N163" s="13">
        <v>1</v>
      </c>
      <c r="O163" s="16">
        <v>133.06</v>
      </c>
      <c r="P163" s="18">
        <v>45931</v>
      </c>
      <c r="Q163" s="18">
        <v>46204</v>
      </c>
      <c r="R163" s="13">
        <v>10</v>
      </c>
    </row>
    <row r="164" ht="23" customHeight="1" spans="1:18">
      <c r="A164" s="13">
        <v>155</v>
      </c>
      <c r="B164" s="13"/>
      <c r="C164" s="13" t="s">
        <v>542</v>
      </c>
      <c r="D164" s="13" t="s">
        <v>24</v>
      </c>
      <c r="E164" s="24" t="s">
        <v>543</v>
      </c>
      <c r="F164" s="24" t="s">
        <v>544</v>
      </c>
      <c r="G164" s="13" t="s">
        <v>27</v>
      </c>
      <c r="H164" s="13">
        <v>5069</v>
      </c>
      <c r="I164" s="13">
        <v>5069</v>
      </c>
      <c r="J164" s="16">
        <v>405.52</v>
      </c>
      <c r="K164" s="16">
        <v>101.38</v>
      </c>
      <c r="L164" s="24">
        <v>25.35</v>
      </c>
      <c r="M164" s="17">
        <v>0.25</v>
      </c>
      <c r="N164" s="13">
        <v>1</v>
      </c>
      <c r="O164" s="16">
        <v>133.06</v>
      </c>
      <c r="P164" s="18">
        <v>46023</v>
      </c>
      <c r="Q164" s="18">
        <v>46204</v>
      </c>
      <c r="R164" s="13">
        <v>7</v>
      </c>
    </row>
    <row r="165" ht="23" customHeight="1" spans="1:18">
      <c r="A165" s="13">
        <v>156</v>
      </c>
      <c r="B165" s="13"/>
      <c r="C165" s="13" t="s">
        <v>545</v>
      </c>
      <c r="D165" s="13" t="s">
        <v>24</v>
      </c>
      <c r="E165" s="24" t="s">
        <v>546</v>
      </c>
      <c r="F165" s="24" t="s">
        <v>547</v>
      </c>
      <c r="G165" s="13" t="s">
        <v>27</v>
      </c>
      <c r="H165" s="13">
        <v>5069</v>
      </c>
      <c r="I165" s="13">
        <v>5069</v>
      </c>
      <c r="J165" s="16">
        <v>405.52</v>
      </c>
      <c r="K165" s="16">
        <v>101.38</v>
      </c>
      <c r="L165" s="24">
        <v>25.35</v>
      </c>
      <c r="M165" s="17">
        <v>0.25</v>
      </c>
      <c r="N165" s="13">
        <v>1</v>
      </c>
      <c r="O165" s="16">
        <v>133.06</v>
      </c>
      <c r="P165" s="18">
        <v>46113</v>
      </c>
      <c r="Q165" s="18">
        <v>46204</v>
      </c>
      <c r="R165" s="13">
        <v>4</v>
      </c>
    </row>
    <row r="166" ht="23" customHeight="1" spans="1:18">
      <c r="A166" s="13">
        <v>157</v>
      </c>
      <c r="B166" s="13"/>
      <c r="C166" s="13" t="s">
        <v>548</v>
      </c>
      <c r="D166" s="13" t="s">
        <v>24</v>
      </c>
      <c r="E166" s="24" t="s">
        <v>549</v>
      </c>
      <c r="F166" s="24" t="s">
        <v>550</v>
      </c>
      <c r="G166" s="13" t="s">
        <v>27</v>
      </c>
      <c r="H166" s="13">
        <v>5069</v>
      </c>
      <c r="I166" s="13">
        <v>5069</v>
      </c>
      <c r="J166" s="16">
        <v>405.52</v>
      </c>
      <c r="K166" s="16">
        <v>101.38</v>
      </c>
      <c r="L166" s="24">
        <v>25.35</v>
      </c>
      <c r="M166" s="17">
        <v>0.25</v>
      </c>
      <c r="N166" s="13">
        <v>1</v>
      </c>
      <c r="O166" s="16">
        <v>133.06</v>
      </c>
      <c r="P166" s="18">
        <v>46143</v>
      </c>
      <c r="Q166" s="18">
        <v>46204</v>
      </c>
      <c r="R166" s="13">
        <v>3</v>
      </c>
    </row>
    <row r="167" ht="23" customHeight="1" spans="1:18">
      <c r="A167" s="13">
        <v>158</v>
      </c>
      <c r="B167" s="13" t="s">
        <v>551</v>
      </c>
      <c r="C167" s="24" t="s">
        <v>552</v>
      </c>
      <c r="D167" s="13" t="s">
        <v>24</v>
      </c>
      <c r="E167" s="24" t="s">
        <v>553</v>
      </c>
      <c r="F167" s="21" t="s">
        <v>554</v>
      </c>
      <c r="G167" s="13" t="s">
        <v>27</v>
      </c>
      <c r="H167" s="15">
        <v>5069</v>
      </c>
      <c r="I167" s="13">
        <v>5069</v>
      </c>
      <c r="J167" s="16">
        <v>405.52</v>
      </c>
      <c r="K167" s="16">
        <v>101.38</v>
      </c>
      <c r="L167" s="24">
        <v>25.35</v>
      </c>
      <c r="M167" s="17">
        <v>0.25</v>
      </c>
      <c r="N167" s="13">
        <v>1</v>
      </c>
      <c r="O167" s="16">
        <v>133.06</v>
      </c>
      <c r="P167" s="18">
        <v>46143</v>
      </c>
      <c r="Q167" s="18">
        <v>46204</v>
      </c>
      <c r="R167" s="13">
        <v>3</v>
      </c>
    </row>
    <row r="168" ht="23" customHeight="1" spans="1:18">
      <c r="A168" s="13">
        <v>159</v>
      </c>
      <c r="B168" s="13" t="s">
        <v>555</v>
      </c>
      <c r="C168" s="13" t="s">
        <v>556</v>
      </c>
      <c r="D168" s="13" t="s">
        <v>24</v>
      </c>
      <c r="E168" s="24" t="s">
        <v>557</v>
      </c>
      <c r="F168" s="24" t="s">
        <v>558</v>
      </c>
      <c r="G168" s="13" t="s">
        <v>27</v>
      </c>
      <c r="H168" s="13">
        <v>5069</v>
      </c>
      <c r="I168" s="13">
        <v>5069</v>
      </c>
      <c r="J168" s="16">
        <v>405.52</v>
      </c>
      <c r="K168" s="16">
        <v>101.38</v>
      </c>
      <c r="L168" s="24">
        <v>25.35</v>
      </c>
      <c r="M168" s="17">
        <v>0.25</v>
      </c>
      <c r="N168" s="13">
        <v>1</v>
      </c>
      <c r="O168" s="16">
        <v>133.06</v>
      </c>
      <c r="P168" s="18">
        <v>46082</v>
      </c>
      <c r="Q168" s="18">
        <v>46204</v>
      </c>
      <c r="R168" s="13">
        <v>5</v>
      </c>
    </row>
    <row r="169" ht="23" customHeight="1" spans="1:18">
      <c r="A169" s="13">
        <v>160</v>
      </c>
      <c r="B169" s="13" t="s">
        <v>559</v>
      </c>
      <c r="C169" s="13" t="s">
        <v>560</v>
      </c>
      <c r="D169" s="13" t="s">
        <v>24</v>
      </c>
      <c r="E169" s="13" t="s">
        <v>561</v>
      </c>
      <c r="F169" s="19" t="s">
        <v>562</v>
      </c>
      <c r="G169" s="13" t="s">
        <v>27</v>
      </c>
      <c r="H169" s="13">
        <v>5069</v>
      </c>
      <c r="I169" s="13">
        <v>5069</v>
      </c>
      <c r="J169" s="16">
        <v>405.52</v>
      </c>
      <c r="K169" s="16">
        <v>101.38</v>
      </c>
      <c r="L169" s="24">
        <v>25.35</v>
      </c>
      <c r="M169" s="17">
        <v>0.25</v>
      </c>
      <c r="N169" s="13">
        <v>1</v>
      </c>
      <c r="O169" s="16">
        <v>133.06</v>
      </c>
      <c r="P169" s="18">
        <v>45992</v>
      </c>
      <c r="Q169" s="18">
        <v>46204</v>
      </c>
      <c r="R169" s="13">
        <v>8</v>
      </c>
    </row>
    <row r="170" ht="23" customHeight="1" spans="1:18">
      <c r="A170" s="13">
        <v>161</v>
      </c>
      <c r="B170" s="13"/>
      <c r="C170" s="13" t="s">
        <v>563</v>
      </c>
      <c r="D170" s="13" t="s">
        <v>24</v>
      </c>
      <c r="E170" s="13" t="s">
        <v>564</v>
      </c>
      <c r="F170" s="19" t="s">
        <v>565</v>
      </c>
      <c r="G170" s="13" t="s">
        <v>27</v>
      </c>
      <c r="H170" s="13">
        <v>5069</v>
      </c>
      <c r="I170" s="13">
        <v>5069</v>
      </c>
      <c r="J170" s="16">
        <v>405.52</v>
      </c>
      <c r="K170" s="16">
        <v>101.38</v>
      </c>
      <c r="L170" s="24">
        <v>25.35</v>
      </c>
      <c r="M170" s="17">
        <v>0.25</v>
      </c>
      <c r="N170" s="13">
        <v>1</v>
      </c>
      <c r="O170" s="16">
        <v>133.06</v>
      </c>
      <c r="P170" s="18">
        <v>46113</v>
      </c>
      <c r="Q170" s="18">
        <v>46204</v>
      </c>
      <c r="R170" s="13">
        <v>4</v>
      </c>
    </row>
    <row r="171" ht="23" customHeight="1" spans="1:18">
      <c r="A171" s="13">
        <v>162</v>
      </c>
      <c r="B171" s="13" t="s">
        <v>566</v>
      </c>
      <c r="C171" s="13" t="s">
        <v>567</v>
      </c>
      <c r="D171" s="13" t="s">
        <v>24</v>
      </c>
      <c r="E171" s="13" t="s">
        <v>568</v>
      </c>
      <c r="F171" s="13" t="s">
        <v>569</v>
      </c>
      <c r="G171" s="13" t="s">
        <v>27</v>
      </c>
      <c r="H171" s="13">
        <v>5069</v>
      </c>
      <c r="I171" s="13">
        <v>5069</v>
      </c>
      <c r="J171" s="16">
        <v>405.52</v>
      </c>
      <c r="K171" s="16">
        <v>101.38</v>
      </c>
      <c r="L171" s="24">
        <v>25.35</v>
      </c>
      <c r="M171" s="17">
        <v>0.25</v>
      </c>
      <c r="N171" s="28">
        <v>4</v>
      </c>
      <c r="O171" s="16">
        <v>532.24</v>
      </c>
      <c r="P171" s="18">
        <v>46113</v>
      </c>
      <c r="Q171" s="18">
        <v>46204</v>
      </c>
      <c r="R171" s="13">
        <v>4</v>
      </c>
    </row>
    <row r="172" ht="23" customHeight="1" spans="1:18">
      <c r="A172" s="13">
        <v>163</v>
      </c>
      <c r="B172" s="13"/>
      <c r="C172" s="13" t="s">
        <v>570</v>
      </c>
      <c r="D172" s="13" t="s">
        <v>24</v>
      </c>
      <c r="E172" s="13" t="s">
        <v>571</v>
      </c>
      <c r="F172" s="13" t="s">
        <v>572</v>
      </c>
      <c r="G172" s="13" t="s">
        <v>27</v>
      </c>
      <c r="H172" s="13">
        <v>5069</v>
      </c>
      <c r="I172" s="13">
        <v>5069</v>
      </c>
      <c r="J172" s="16">
        <v>405.52</v>
      </c>
      <c r="K172" s="16">
        <v>101.38</v>
      </c>
      <c r="L172" s="24">
        <v>25.35</v>
      </c>
      <c r="M172" s="17">
        <v>0.25</v>
      </c>
      <c r="N172" s="28">
        <v>5</v>
      </c>
      <c r="O172" s="16">
        <v>665.3</v>
      </c>
      <c r="P172" s="18">
        <v>46082</v>
      </c>
      <c r="Q172" s="18">
        <v>46204</v>
      </c>
      <c r="R172" s="13">
        <v>7</v>
      </c>
    </row>
    <row r="173" ht="23" customHeight="1" spans="1:18">
      <c r="A173" s="13"/>
      <c r="B173" s="13"/>
      <c r="C173" s="13"/>
      <c r="D173" s="13" t="s">
        <v>24</v>
      </c>
      <c r="E173" s="13" t="s">
        <v>571</v>
      </c>
      <c r="F173" s="13" t="s">
        <v>572</v>
      </c>
      <c r="G173" s="13" t="s">
        <v>27</v>
      </c>
      <c r="H173" s="13">
        <v>5069</v>
      </c>
      <c r="I173" s="13">
        <v>8448</v>
      </c>
      <c r="J173" s="16">
        <v>405.52</v>
      </c>
      <c r="K173" s="16">
        <v>168.96</v>
      </c>
      <c r="L173" s="24">
        <v>25.35</v>
      </c>
      <c r="M173" s="17">
        <v>0.25</v>
      </c>
      <c r="N173" s="28">
        <v>2</v>
      </c>
      <c r="O173" s="16">
        <v>299.92</v>
      </c>
      <c r="P173" s="18">
        <v>46023</v>
      </c>
      <c r="Q173" s="18">
        <v>46055</v>
      </c>
      <c r="R173" s="13"/>
    </row>
    <row r="174" ht="30" customHeight="1" spans="1:18">
      <c r="A174" s="19">
        <v>164</v>
      </c>
      <c r="B174" s="13" t="s">
        <v>573</v>
      </c>
      <c r="C174" s="24" t="s">
        <v>574</v>
      </c>
      <c r="D174" s="13" t="s">
        <v>24</v>
      </c>
      <c r="E174" s="13" t="s">
        <v>575</v>
      </c>
      <c r="F174" s="13" t="s">
        <v>576</v>
      </c>
      <c r="G174" s="13" t="s">
        <v>47</v>
      </c>
      <c r="H174" s="15">
        <v>5069</v>
      </c>
      <c r="I174" s="15">
        <v>5069</v>
      </c>
      <c r="J174" s="16">
        <f t="shared" ref="J174:J237" si="42">ROUND(H174*0.08,2)</f>
        <v>405.52</v>
      </c>
      <c r="K174" s="16">
        <f t="shared" ref="K174:K237" si="43">ROUND(I174*0.02,2)</f>
        <v>101.38</v>
      </c>
      <c r="L174" s="16">
        <f t="shared" ref="L174:L237" si="44">ROUND(H174*0.005,2)</f>
        <v>25.35</v>
      </c>
      <c r="M174" s="17">
        <v>0.25</v>
      </c>
      <c r="N174" s="22">
        <v>5</v>
      </c>
      <c r="O174" s="16">
        <f t="shared" ref="O174:O176" si="45">133.05*N174</f>
        <v>665.25</v>
      </c>
      <c r="P174" s="24" t="s">
        <v>59</v>
      </c>
      <c r="Q174" s="23">
        <v>46235</v>
      </c>
      <c r="R174" s="22">
        <v>5</v>
      </c>
    </row>
    <row r="175" ht="23" customHeight="1" spans="1:18">
      <c r="A175" s="19">
        <v>165</v>
      </c>
      <c r="B175" s="13"/>
      <c r="C175" s="24" t="s">
        <v>577</v>
      </c>
      <c r="D175" s="13" t="s">
        <v>34</v>
      </c>
      <c r="E175" s="13" t="s">
        <v>578</v>
      </c>
      <c r="F175" s="13" t="s">
        <v>579</v>
      </c>
      <c r="G175" s="13" t="s">
        <v>27</v>
      </c>
      <c r="H175" s="15">
        <v>5069</v>
      </c>
      <c r="I175" s="15">
        <v>5069</v>
      </c>
      <c r="J175" s="16">
        <f t="shared" si="42"/>
        <v>405.52</v>
      </c>
      <c r="K175" s="16">
        <f t="shared" si="43"/>
        <v>101.38</v>
      </c>
      <c r="L175" s="16">
        <f t="shared" si="44"/>
        <v>25.35</v>
      </c>
      <c r="M175" s="17">
        <v>0.25</v>
      </c>
      <c r="N175" s="22">
        <v>4</v>
      </c>
      <c r="O175" s="16">
        <f t="shared" si="45"/>
        <v>532.2</v>
      </c>
      <c r="P175" s="24" t="s">
        <v>85</v>
      </c>
      <c r="Q175" s="23">
        <v>46235</v>
      </c>
      <c r="R175" s="22">
        <v>4</v>
      </c>
    </row>
    <row r="176" ht="23" customHeight="1" spans="1:18">
      <c r="A176" s="19">
        <v>166</v>
      </c>
      <c r="B176" s="13"/>
      <c r="C176" s="13" t="s">
        <v>580</v>
      </c>
      <c r="D176" s="13" t="s">
        <v>34</v>
      </c>
      <c r="E176" s="13" t="s">
        <v>581</v>
      </c>
      <c r="F176" s="13" t="s">
        <v>582</v>
      </c>
      <c r="G176" s="13" t="s">
        <v>27</v>
      </c>
      <c r="H176" s="15">
        <v>5069</v>
      </c>
      <c r="I176" s="15">
        <v>5069</v>
      </c>
      <c r="J176" s="16">
        <f t="shared" si="42"/>
        <v>405.52</v>
      </c>
      <c r="K176" s="16">
        <f t="shared" si="43"/>
        <v>101.38</v>
      </c>
      <c r="L176" s="16">
        <f t="shared" si="44"/>
        <v>25.35</v>
      </c>
      <c r="M176" s="17">
        <v>0.25</v>
      </c>
      <c r="N176" s="22">
        <v>2</v>
      </c>
      <c r="O176" s="16">
        <f t="shared" si="45"/>
        <v>266.1</v>
      </c>
      <c r="P176" s="24" t="s">
        <v>40</v>
      </c>
      <c r="Q176" s="23">
        <v>46235</v>
      </c>
      <c r="R176" s="22">
        <v>2</v>
      </c>
    </row>
    <row r="177" ht="23" customHeight="1" spans="1:18">
      <c r="A177" s="19">
        <v>167</v>
      </c>
      <c r="B177" s="13"/>
      <c r="C177" s="13" t="s">
        <v>583</v>
      </c>
      <c r="D177" s="13" t="s">
        <v>34</v>
      </c>
      <c r="E177" s="13" t="s">
        <v>584</v>
      </c>
      <c r="F177" s="13" t="s">
        <v>585</v>
      </c>
      <c r="G177" s="13" t="s">
        <v>27</v>
      </c>
      <c r="H177" s="15">
        <v>4999</v>
      </c>
      <c r="I177" s="15">
        <v>8332</v>
      </c>
      <c r="J177" s="16">
        <f t="shared" si="42"/>
        <v>399.92</v>
      </c>
      <c r="K177" s="16">
        <f t="shared" si="43"/>
        <v>166.64</v>
      </c>
      <c r="L177" s="16">
        <f t="shared" si="44"/>
        <v>25</v>
      </c>
      <c r="M177" s="17">
        <v>0.25</v>
      </c>
      <c r="N177" s="22">
        <v>2</v>
      </c>
      <c r="O177" s="16">
        <f t="shared" ref="O177:O180" si="46">(J177+K177+L177)*M177*N177</f>
        <v>295.78</v>
      </c>
      <c r="P177" s="24" t="s">
        <v>586</v>
      </c>
      <c r="Q177" s="23">
        <v>45901</v>
      </c>
      <c r="R177" s="22">
        <v>12</v>
      </c>
    </row>
    <row r="178" ht="23" customHeight="1" spans="1:18">
      <c r="A178" s="19"/>
      <c r="B178" s="13"/>
      <c r="C178" s="13"/>
      <c r="D178" s="13"/>
      <c r="E178" s="13"/>
      <c r="F178" s="13"/>
      <c r="G178" s="13"/>
      <c r="H178" s="15">
        <v>5069</v>
      </c>
      <c r="I178" s="15">
        <v>8448</v>
      </c>
      <c r="J178" s="16">
        <f t="shared" si="42"/>
        <v>405.52</v>
      </c>
      <c r="K178" s="16">
        <f t="shared" si="43"/>
        <v>168.96</v>
      </c>
      <c r="L178" s="16">
        <f t="shared" si="44"/>
        <v>25.35</v>
      </c>
      <c r="M178" s="17">
        <v>0.25</v>
      </c>
      <c r="N178" s="22">
        <v>5</v>
      </c>
      <c r="O178" s="16">
        <f t="shared" si="46"/>
        <v>749.7875</v>
      </c>
      <c r="P178" s="23">
        <v>45931</v>
      </c>
      <c r="Q178" s="23">
        <v>46054</v>
      </c>
      <c r="R178" s="22"/>
    </row>
    <row r="179" ht="23" customHeight="1" spans="1:18">
      <c r="A179" s="19"/>
      <c r="B179" s="13"/>
      <c r="C179" s="13"/>
      <c r="D179" s="13"/>
      <c r="E179" s="13"/>
      <c r="F179" s="13"/>
      <c r="G179" s="13"/>
      <c r="H179" s="15">
        <v>5069</v>
      </c>
      <c r="I179" s="15">
        <v>5069</v>
      </c>
      <c r="J179" s="16">
        <f t="shared" si="42"/>
        <v>405.52</v>
      </c>
      <c r="K179" s="16">
        <f t="shared" si="43"/>
        <v>101.38</v>
      </c>
      <c r="L179" s="16">
        <f t="shared" si="44"/>
        <v>25.35</v>
      </c>
      <c r="M179" s="17">
        <v>0.25</v>
      </c>
      <c r="N179" s="22">
        <v>5</v>
      </c>
      <c r="O179" s="16">
        <f t="shared" si="46"/>
        <v>665.3125</v>
      </c>
      <c r="P179" s="23">
        <v>46082</v>
      </c>
      <c r="Q179" s="23">
        <v>46224.8</v>
      </c>
      <c r="R179" s="22"/>
    </row>
    <row r="180" ht="23" customHeight="1" spans="1:18">
      <c r="A180" s="13">
        <v>168</v>
      </c>
      <c r="B180" s="13" t="s">
        <v>587</v>
      </c>
      <c r="C180" s="13" t="s">
        <v>588</v>
      </c>
      <c r="D180" s="13" t="s">
        <v>24</v>
      </c>
      <c r="E180" s="13" t="s">
        <v>589</v>
      </c>
      <c r="F180" s="13" t="s">
        <v>590</v>
      </c>
      <c r="G180" s="13" t="s">
        <v>47</v>
      </c>
      <c r="H180" s="15">
        <v>4999</v>
      </c>
      <c r="I180" s="16">
        <v>0</v>
      </c>
      <c r="J180" s="16">
        <f t="shared" si="42"/>
        <v>399.92</v>
      </c>
      <c r="K180" s="16">
        <f t="shared" si="43"/>
        <v>0</v>
      </c>
      <c r="L180" s="16">
        <f t="shared" si="44"/>
        <v>25</v>
      </c>
      <c r="M180" s="17">
        <v>0.25</v>
      </c>
      <c r="N180" s="15">
        <v>1</v>
      </c>
      <c r="O180" s="16">
        <f t="shared" si="46"/>
        <v>106.23</v>
      </c>
      <c r="P180" s="24" t="s">
        <v>78</v>
      </c>
      <c r="Q180" s="24" t="s">
        <v>78</v>
      </c>
      <c r="R180" s="13">
        <v>12</v>
      </c>
    </row>
    <row r="181" ht="23" customHeight="1" spans="1:18">
      <c r="A181" s="13"/>
      <c r="B181" s="13"/>
      <c r="C181" s="13"/>
      <c r="D181" s="13"/>
      <c r="E181" s="13"/>
      <c r="F181" s="13"/>
      <c r="G181" s="13"/>
      <c r="H181" s="15">
        <v>5069</v>
      </c>
      <c r="I181" s="16">
        <v>0</v>
      </c>
      <c r="J181" s="16">
        <f t="shared" si="42"/>
        <v>405.52</v>
      </c>
      <c r="K181" s="16">
        <f t="shared" si="43"/>
        <v>0</v>
      </c>
      <c r="L181" s="16">
        <f t="shared" si="44"/>
        <v>25.35</v>
      </c>
      <c r="M181" s="17">
        <v>0.25</v>
      </c>
      <c r="N181" s="15">
        <v>11</v>
      </c>
      <c r="O181" s="16">
        <v>1184.89</v>
      </c>
      <c r="P181" s="24" t="s">
        <v>97</v>
      </c>
      <c r="Q181" s="24" t="s">
        <v>31</v>
      </c>
      <c r="R181" s="13"/>
    </row>
    <row r="182" ht="23" customHeight="1" spans="1:18">
      <c r="A182" s="13">
        <v>169</v>
      </c>
      <c r="B182" s="13"/>
      <c r="C182" s="13" t="s">
        <v>591</v>
      </c>
      <c r="D182" s="13" t="s">
        <v>24</v>
      </c>
      <c r="E182" s="13" t="s">
        <v>592</v>
      </c>
      <c r="F182" s="13" t="s">
        <v>593</v>
      </c>
      <c r="G182" s="13" t="s">
        <v>47</v>
      </c>
      <c r="H182" s="15">
        <v>4999</v>
      </c>
      <c r="I182" s="16">
        <v>0</v>
      </c>
      <c r="J182" s="16">
        <f t="shared" si="42"/>
        <v>399.92</v>
      </c>
      <c r="K182" s="16">
        <f t="shared" si="43"/>
        <v>0</v>
      </c>
      <c r="L182" s="16">
        <f t="shared" si="44"/>
        <v>25</v>
      </c>
      <c r="M182" s="17">
        <v>0.25</v>
      </c>
      <c r="N182" s="15">
        <v>1</v>
      </c>
      <c r="O182" s="16">
        <f t="shared" ref="O182:O186" si="47">(J182+K182+L182)*M182*N182</f>
        <v>106.23</v>
      </c>
      <c r="P182" s="24" t="s">
        <v>78</v>
      </c>
      <c r="Q182" s="24" t="s">
        <v>78</v>
      </c>
      <c r="R182" s="13">
        <v>12</v>
      </c>
    </row>
    <row r="183" ht="23" customHeight="1" spans="1:18">
      <c r="A183" s="13"/>
      <c r="B183" s="13"/>
      <c r="C183" s="13"/>
      <c r="D183" s="13"/>
      <c r="E183" s="13"/>
      <c r="F183" s="13"/>
      <c r="G183" s="13"/>
      <c r="H183" s="15">
        <v>5069</v>
      </c>
      <c r="I183" s="16">
        <v>0</v>
      </c>
      <c r="J183" s="16">
        <f t="shared" si="42"/>
        <v>405.52</v>
      </c>
      <c r="K183" s="16">
        <f t="shared" si="43"/>
        <v>0</v>
      </c>
      <c r="L183" s="16">
        <f t="shared" si="44"/>
        <v>25.35</v>
      </c>
      <c r="M183" s="17">
        <v>0.25</v>
      </c>
      <c r="N183" s="15">
        <v>11</v>
      </c>
      <c r="O183" s="16">
        <v>1184.89</v>
      </c>
      <c r="P183" s="24" t="s">
        <v>97</v>
      </c>
      <c r="Q183" s="24" t="s">
        <v>31</v>
      </c>
      <c r="R183" s="13"/>
    </row>
    <row r="184" ht="23" customHeight="1" spans="1:18">
      <c r="A184" s="13">
        <v>170</v>
      </c>
      <c r="B184" s="13"/>
      <c r="C184" s="13" t="s">
        <v>594</v>
      </c>
      <c r="D184" s="13" t="s">
        <v>34</v>
      </c>
      <c r="E184" s="13" t="s">
        <v>595</v>
      </c>
      <c r="F184" s="13" t="s">
        <v>596</v>
      </c>
      <c r="G184" s="13" t="s">
        <v>47</v>
      </c>
      <c r="H184" s="15">
        <v>4999</v>
      </c>
      <c r="I184" s="16">
        <v>0</v>
      </c>
      <c r="J184" s="16">
        <f t="shared" si="42"/>
        <v>399.92</v>
      </c>
      <c r="K184" s="16">
        <f t="shared" si="43"/>
        <v>0</v>
      </c>
      <c r="L184" s="16">
        <f t="shared" si="44"/>
        <v>25</v>
      </c>
      <c r="M184" s="17">
        <v>0.25</v>
      </c>
      <c r="N184" s="15">
        <v>1</v>
      </c>
      <c r="O184" s="16">
        <f t="shared" si="47"/>
        <v>106.23</v>
      </c>
      <c r="P184" s="24" t="s">
        <v>78</v>
      </c>
      <c r="Q184" s="24" t="s">
        <v>78</v>
      </c>
      <c r="R184" s="13">
        <v>12</v>
      </c>
    </row>
    <row r="185" ht="23" customHeight="1" spans="1:18">
      <c r="A185" s="13"/>
      <c r="B185" s="13"/>
      <c r="C185" s="13"/>
      <c r="D185" s="13"/>
      <c r="E185" s="13"/>
      <c r="F185" s="13"/>
      <c r="G185" s="13"/>
      <c r="H185" s="15">
        <v>5069</v>
      </c>
      <c r="I185" s="16">
        <v>0</v>
      </c>
      <c r="J185" s="16">
        <f t="shared" si="42"/>
        <v>405.52</v>
      </c>
      <c r="K185" s="16">
        <f t="shared" si="43"/>
        <v>0</v>
      </c>
      <c r="L185" s="16">
        <f t="shared" si="44"/>
        <v>25.35</v>
      </c>
      <c r="M185" s="17">
        <v>0.25</v>
      </c>
      <c r="N185" s="15">
        <v>11</v>
      </c>
      <c r="O185" s="16">
        <v>1184.89</v>
      </c>
      <c r="P185" s="24" t="s">
        <v>97</v>
      </c>
      <c r="Q185" s="24" t="s">
        <v>31</v>
      </c>
      <c r="R185" s="13"/>
    </row>
    <row r="186" ht="23" customHeight="1" spans="1:18">
      <c r="A186" s="13">
        <v>171</v>
      </c>
      <c r="B186" s="13"/>
      <c r="C186" s="13" t="s">
        <v>597</v>
      </c>
      <c r="D186" s="13" t="s">
        <v>24</v>
      </c>
      <c r="E186" s="13" t="s">
        <v>598</v>
      </c>
      <c r="F186" s="13" t="s">
        <v>599</v>
      </c>
      <c r="G186" s="13" t="s">
        <v>27</v>
      </c>
      <c r="H186" s="15">
        <v>4999</v>
      </c>
      <c r="I186" s="16">
        <v>0</v>
      </c>
      <c r="J186" s="16">
        <f t="shared" si="42"/>
        <v>399.92</v>
      </c>
      <c r="K186" s="16">
        <f t="shared" si="43"/>
        <v>0</v>
      </c>
      <c r="L186" s="16">
        <f t="shared" si="44"/>
        <v>25</v>
      </c>
      <c r="M186" s="17">
        <v>0.25</v>
      </c>
      <c r="N186" s="15">
        <v>1</v>
      </c>
      <c r="O186" s="16">
        <f t="shared" si="47"/>
        <v>106.23</v>
      </c>
      <c r="P186" s="24" t="s">
        <v>78</v>
      </c>
      <c r="Q186" s="24" t="s">
        <v>78</v>
      </c>
      <c r="R186" s="13">
        <v>12</v>
      </c>
    </row>
    <row r="187" ht="23" customHeight="1" spans="1:18">
      <c r="A187" s="13"/>
      <c r="B187" s="13"/>
      <c r="C187" s="13"/>
      <c r="D187" s="13"/>
      <c r="E187" s="13"/>
      <c r="F187" s="13"/>
      <c r="G187" s="13"/>
      <c r="H187" s="15">
        <v>5069</v>
      </c>
      <c r="I187" s="16">
        <v>0</v>
      </c>
      <c r="J187" s="16">
        <f t="shared" si="42"/>
        <v>405.52</v>
      </c>
      <c r="K187" s="16">
        <f t="shared" si="43"/>
        <v>0</v>
      </c>
      <c r="L187" s="16">
        <f t="shared" si="44"/>
        <v>25.35</v>
      </c>
      <c r="M187" s="17">
        <v>0.25</v>
      </c>
      <c r="N187" s="15">
        <v>11</v>
      </c>
      <c r="O187" s="16">
        <v>1184.89</v>
      </c>
      <c r="P187" s="24" t="s">
        <v>97</v>
      </c>
      <c r="Q187" s="24" t="s">
        <v>31</v>
      </c>
      <c r="R187" s="13"/>
    </row>
    <row r="188" ht="23" customHeight="1" spans="1:18">
      <c r="A188" s="13">
        <v>172</v>
      </c>
      <c r="B188" s="13"/>
      <c r="C188" s="13" t="s">
        <v>600</v>
      </c>
      <c r="D188" s="13" t="s">
        <v>24</v>
      </c>
      <c r="E188" s="13" t="s">
        <v>601</v>
      </c>
      <c r="F188" s="13" t="s">
        <v>602</v>
      </c>
      <c r="G188" s="13" t="s">
        <v>27</v>
      </c>
      <c r="H188" s="15">
        <v>4999</v>
      </c>
      <c r="I188" s="16">
        <v>0</v>
      </c>
      <c r="J188" s="16">
        <f t="shared" si="42"/>
        <v>399.92</v>
      </c>
      <c r="K188" s="16">
        <f t="shared" si="43"/>
        <v>0</v>
      </c>
      <c r="L188" s="16">
        <f t="shared" si="44"/>
        <v>25</v>
      </c>
      <c r="M188" s="17">
        <v>0.25</v>
      </c>
      <c r="N188" s="15">
        <v>1</v>
      </c>
      <c r="O188" s="16">
        <f t="shared" ref="O188:O192" si="48">(J188+K188+L188)*M188*N188</f>
        <v>106.23</v>
      </c>
      <c r="P188" s="24" t="s">
        <v>78</v>
      </c>
      <c r="Q188" s="24" t="s">
        <v>78</v>
      </c>
      <c r="R188" s="13">
        <v>12</v>
      </c>
    </row>
    <row r="189" ht="23" customHeight="1" spans="1:18">
      <c r="A189" s="13"/>
      <c r="B189" s="13"/>
      <c r="C189" s="13"/>
      <c r="D189" s="13"/>
      <c r="E189" s="13"/>
      <c r="F189" s="13"/>
      <c r="G189" s="13"/>
      <c r="H189" s="15">
        <v>5069</v>
      </c>
      <c r="I189" s="16">
        <v>0</v>
      </c>
      <c r="J189" s="16">
        <f t="shared" si="42"/>
        <v>405.52</v>
      </c>
      <c r="K189" s="16">
        <f t="shared" si="43"/>
        <v>0</v>
      </c>
      <c r="L189" s="16">
        <f t="shared" si="44"/>
        <v>25.35</v>
      </c>
      <c r="M189" s="17">
        <v>0.25</v>
      </c>
      <c r="N189" s="15">
        <v>11</v>
      </c>
      <c r="O189" s="16">
        <v>1184.89</v>
      </c>
      <c r="P189" s="24" t="s">
        <v>97</v>
      </c>
      <c r="Q189" s="24" t="s">
        <v>31</v>
      </c>
      <c r="R189" s="13"/>
    </row>
    <row r="190" ht="23" customHeight="1" spans="1:18">
      <c r="A190" s="13">
        <v>173</v>
      </c>
      <c r="B190" s="13"/>
      <c r="C190" s="13" t="s">
        <v>603</v>
      </c>
      <c r="D190" s="13" t="s">
        <v>34</v>
      </c>
      <c r="E190" s="13" t="s">
        <v>604</v>
      </c>
      <c r="F190" s="13" t="s">
        <v>605</v>
      </c>
      <c r="G190" s="13" t="s">
        <v>47</v>
      </c>
      <c r="H190" s="15">
        <v>4999</v>
      </c>
      <c r="I190" s="16">
        <v>0</v>
      </c>
      <c r="J190" s="16">
        <f t="shared" si="42"/>
        <v>399.92</v>
      </c>
      <c r="K190" s="16">
        <f t="shared" si="43"/>
        <v>0</v>
      </c>
      <c r="L190" s="16">
        <f t="shared" si="44"/>
        <v>25</v>
      </c>
      <c r="M190" s="17">
        <v>0.25</v>
      </c>
      <c r="N190" s="15">
        <v>7</v>
      </c>
      <c r="O190" s="16">
        <f t="shared" si="48"/>
        <v>743.61</v>
      </c>
      <c r="P190" s="24" t="s">
        <v>606</v>
      </c>
      <c r="Q190" s="24" t="s">
        <v>78</v>
      </c>
      <c r="R190" s="13">
        <v>12</v>
      </c>
    </row>
    <row r="191" ht="23" customHeight="1" spans="1:18">
      <c r="A191" s="13"/>
      <c r="B191" s="13"/>
      <c r="C191" s="13"/>
      <c r="D191" s="13"/>
      <c r="E191" s="13"/>
      <c r="F191" s="13"/>
      <c r="G191" s="13"/>
      <c r="H191" s="15">
        <v>5069</v>
      </c>
      <c r="I191" s="16">
        <v>0</v>
      </c>
      <c r="J191" s="16">
        <f t="shared" si="42"/>
        <v>405.52</v>
      </c>
      <c r="K191" s="16">
        <f t="shared" si="43"/>
        <v>0</v>
      </c>
      <c r="L191" s="16">
        <f t="shared" si="44"/>
        <v>25.35</v>
      </c>
      <c r="M191" s="17">
        <v>0.25</v>
      </c>
      <c r="N191" s="15">
        <v>5</v>
      </c>
      <c r="O191" s="16">
        <v>538.59</v>
      </c>
      <c r="P191" s="24" t="s">
        <v>97</v>
      </c>
      <c r="Q191" s="24" t="s">
        <v>55</v>
      </c>
      <c r="R191" s="13"/>
    </row>
    <row r="192" ht="23" customHeight="1" spans="1:18">
      <c r="A192" s="13">
        <v>174</v>
      </c>
      <c r="B192" s="13"/>
      <c r="C192" s="13" t="s">
        <v>607</v>
      </c>
      <c r="D192" s="13" t="s">
        <v>34</v>
      </c>
      <c r="E192" s="13" t="s">
        <v>608</v>
      </c>
      <c r="F192" s="13" t="s">
        <v>609</v>
      </c>
      <c r="G192" s="13" t="s">
        <v>47</v>
      </c>
      <c r="H192" s="15">
        <v>4999</v>
      </c>
      <c r="I192" s="16">
        <v>0</v>
      </c>
      <c r="J192" s="16">
        <f t="shared" si="42"/>
        <v>399.92</v>
      </c>
      <c r="K192" s="16">
        <f t="shared" si="43"/>
        <v>0</v>
      </c>
      <c r="L192" s="16">
        <f t="shared" si="44"/>
        <v>25</v>
      </c>
      <c r="M192" s="17">
        <v>0.25</v>
      </c>
      <c r="N192" s="15">
        <v>5</v>
      </c>
      <c r="O192" s="16">
        <f t="shared" si="48"/>
        <v>531.15</v>
      </c>
      <c r="P192" s="24" t="s">
        <v>610</v>
      </c>
      <c r="Q192" s="24" t="s">
        <v>78</v>
      </c>
      <c r="R192" s="13">
        <v>12</v>
      </c>
    </row>
    <row r="193" ht="23" customHeight="1" spans="1:18">
      <c r="A193" s="13"/>
      <c r="B193" s="13"/>
      <c r="C193" s="13"/>
      <c r="D193" s="13"/>
      <c r="E193" s="13"/>
      <c r="F193" s="13"/>
      <c r="G193" s="13"/>
      <c r="H193" s="15">
        <v>5069</v>
      </c>
      <c r="I193" s="16">
        <v>0</v>
      </c>
      <c r="J193" s="16">
        <f t="shared" si="42"/>
        <v>405.52</v>
      </c>
      <c r="K193" s="16">
        <f t="shared" si="43"/>
        <v>0</v>
      </c>
      <c r="L193" s="16">
        <f t="shared" si="44"/>
        <v>25.35</v>
      </c>
      <c r="M193" s="17">
        <v>0.25</v>
      </c>
      <c r="N193" s="15">
        <v>7</v>
      </c>
      <c r="O193" s="16">
        <v>754.02</v>
      </c>
      <c r="P193" s="24" t="s">
        <v>97</v>
      </c>
      <c r="Q193" s="24" t="s">
        <v>59</v>
      </c>
      <c r="R193" s="13"/>
    </row>
    <row r="194" ht="27" customHeight="1" spans="1:18">
      <c r="A194" s="13">
        <v>175</v>
      </c>
      <c r="B194" s="13"/>
      <c r="C194" s="13" t="s">
        <v>611</v>
      </c>
      <c r="D194" s="33" t="s">
        <v>34</v>
      </c>
      <c r="E194" s="24" t="s">
        <v>612</v>
      </c>
      <c r="F194" s="13" t="s">
        <v>613</v>
      </c>
      <c r="G194" s="13" t="s">
        <v>27</v>
      </c>
      <c r="H194" s="15">
        <v>5069</v>
      </c>
      <c r="I194" s="16">
        <v>0</v>
      </c>
      <c r="J194" s="16">
        <f t="shared" si="42"/>
        <v>405.52</v>
      </c>
      <c r="K194" s="16">
        <f t="shared" si="43"/>
        <v>0</v>
      </c>
      <c r="L194" s="16">
        <f t="shared" si="44"/>
        <v>25.35</v>
      </c>
      <c r="M194" s="17">
        <v>0.25</v>
      </c>
      <c r="N194" s="15">
        <v>6</v>
      </c>
      <c r="O194" s="16">
        <v>646.31</v>
      </c>
      <c r="P194" s="24" t="s">
        <v>68</v>
      </c>
      <c r="Q194" s="24" t="s">
        <v>31</v>
      </c>
      <c r="R194" s="13">
        <v>6</v>
      </c>
    </row>
    <row r="195" ht="25" customHeight="1" spans="1:18">
      <c r="A195" s="13">
        <v>176</v>
      </c>
      <c r="B195" s="13" t="s">
        <v>614</v>
      </c>
      <c r="C195" s="24" t="s">
        <v>615</v>
      </c>
      <c r="D195" s="24" t="s">
        <v>24</v>
      </c>
      <c r="E195" s="24" t="s">
        <v>616</v>
      </c>
      <c r="F195" s="24" t="s">
        <v>617</v>
      </c>
      <c r="G195" s="24" t="s">
        <v>27</v>
      </c>
      <c r="H195" s="15">
        <v>4999</v>
      </c>
      <c r="I195" s="15">
        <v>8332</v>
      </c>
      <c r="J195" s="16">
        <f t="shared" si="42"/>
        <v>399.92</v>
      </c>
      <c r="K195" s="16">
        <f t="shared" si="43"/>
        <v>166.64</v>
      </c>
      <c r="L195" s="16">
        <f t="shared" si="44"/>
        <v>25</v>
      </c>
      <c r="M195" s="17">
        <v>0.25</v>
      </c>
      <c r="N195" s="28">
        <v>5</v>
      </c>
      <c r="O195" s="16">
        <v>739.45</v>
      </c>
      <c r="P195" s="24" t="s">
        <v>610</v>
      </c>
      <c r="Q195" s="23">
        <v>45901</v>
      </c>
      <c r="R195" s="13">
        <v>12</v>
      </c>
    </row>
    <row r="196" ht="25" customHeight="1" spans="1:18">
      <c r="A196" s="13"/>
      <c r="B196" s="13"/>
      <c r="C196" s="24"/>
      <c r="D196" s="24"/>
      <c r="E196" s="24"/>
      <c r="F196" s="24"/>
      <c r="G196" s="24"/>
      <c r="H196" s="15">
        <v>5069</v>
      </c>
      <c r="I196" s="15">
        <v>8448</v>
      </c>
      <c r="J196" s="16">
        <f t="shared" si="42"/>
        <v>405.52</v>
      </c>
      <c r="K196" s="16">
        <f t="shared" si="43"/>
        <v>168.96</v>
      </c>
      <c r="L196" s="16">
        <f t="shared" si="44"/>
        <v>25.35</v>
      </c>
      <c r="M196" s="17">
        <v>0.25</v>
      </c>
      <c r="N196" s="28">
        <v>5</v>
      </c>
      <c r="O196" s="16">
        <v>749.79</v>
      </c>
      <c r="P196" s="24" t="s">
        <v>97</v>
      </c>
      <c r="Q196" s="23">
        <v>46054</v>
      </c>
      <c r="R196" s="13"/>
    </row>
    <row r="197" ht="25" customHeight="1" spans="1:18">
      <c r="A197" s="13"/>
      <c r="B197" s="13"/>
      <c r="C197" s="24"/>
      <c r="D197" s="24"/>
      <c r="E197" s="24"/>
      <c r="F197" s="24"/>
      <c r="G197" s="24"/>
      <c r="H197" s="15">
        <v>5069</v>
      </c>
      <c r="I197" s="15">
        <v>5069</v>
      </c>
      <c r="J197" s="16">
        <f t="shared" si="42"/>
        <v>405.52</v>
      </c>
      <c r="K197" s="16">
        <f t="shared" si="43"/>
        <v>101.38</v>
      </c>
      <c r="L197" s="16">
        <f t="shared" si="44"/>
        <v>25.35</v>
      </c>
      <c r="M197" s="17">
        <v>0.25</v>
      </c>
      <c r="N197" s="28">
        <v>2</v>
      </c>
      <c r="O197" s="16">
        <v>266.12</v>
      </c>
      <c r="P197" s="24" t="s">
        <v>68</v>
      </c>
      <c r="Q197" s="23">
        <v>46113</v>
      </c>
      <c r="R197" s="13"/>
    </row>
    <row r="198" ht="25" customHeight="1" spans="1:18">
      <c r="A198" s="13">
        <v>177</v>
      </c>
      <c r="B198" s="13"/>
      <c r="C198" s="13" t="s">
        <v>618</v>
      </c>
      <c r="D198" s="13" t="s">
        <v>24</v>
      </c>
      <c r="E198" s="13" t="s">
        <v>619</v>
      </c>
      <c r="F198" s="13" t="s">
        <v>620</v>
      </c>
      <c r="G198" s="13" t="s">
        <v>27</v>
      </c>
      <c r="H198" s="15">
        <v>4999</v>
      </c>
      <c r="I198" s="15">
        <v>8332</v>
      </c>
      <c r="J198" s="16">
        <f t="shared" si="42"/>
        <v>399.92</v>
      </c>
      <c r="K198" s="16">
        <f t="shared" si="43"/>
        <v>166.64</v>
      </c>
      <c r="L198" s="16">
        <f t="shared" si="44"/>
        <v>25</v>
      </c>
      <c r="M198" s="17">
        <v>0.25</v>
      </c>
      <c r="N198" s="28">
        <v>4</v>
      </c>
      <c r="O198" s="16">
        <v>591.56</v>
      </c>
      <c r="P198" s="24" t="s">
        <v>621</v>
      </c>
      <c r="Q198" s="23">
        <v>45901</v>
      </c>
      <c r="R198" s="13">
        <v>12</v>
      </c>
    </row>
    <row r="199" ht="25" customHeight="1" spans="1:18">
      <c r="A199" s="13"/>
      <c r="B199" s="13"/>
      <c r="C199" s="13"/>
      <c r="D199" s="13"/>
      <c r="E199" s="13"/>
      <c r="F199" s="13"/>
      <c r="G199" s="13"/>
      <c r="H199" s="15">
        <v>5069</v>
      </c>
      <c r="I199" s="15">
        <v>8448</v>
      </c>
      <c r="J199" s="16">
        <f t="shared" si="42"/>
        <v>405.52</v>
      </c>
      <c r="K199" s="16">
        <f t="shared" si="43"/>
        <v>168.96</v>
      </c>
      <c r="L199" s="16">
        <f t="shared" si="44"/>
        <v>25.35</v>
      </c>
      <c r="M199" s="17">
        <v>0.25</v>
      </c>
      <c r="N199" s="28">
        <v>5</v>
      </c>
      <c r="O199" s="16">
        <v>749.79</v>
      </c>
      <c r="P199" s="24" t="s">
        <v>97</v>
      </c>
      <c r="Q199" s="24" t="s">
        <v>55</v>
      </c>
      <c r="R199" s="13"/>
    </row>
    <row r="200" ht="25" customHeight="1" spans="1:18">
      <c r="A200" s="13"/>
      <c r="B200" s="13"/>
      <c r="C200" s="13"/>
      <c r="D200" s="13"/>
      <c r="E200" s="13"/>
      <c r="F200" s="13"/>
      <c r="G200" s="13"/>
      <c r="H200" s="15">
        <v>5069</v>
      </c>
      <c r="I200" s="15">
        <v>5069</v>
      </c>
      <c r="J200" s="16">
        <f t="shared" si="42"/>
        <v>405.52</v>
      </c>
      <c r="K200" s="16">
        <f t="shared" si="43"/>
        <v>101.38</v>
      </c>
      <c r="L200" s="16">
        <f t="shared" si="44"/>
        <v>25.35</v>
      </c>
      <c r="M200" s="17">
        <v>0.25</v>
      </c>
      <c r="N200" s="28">
        <v>3</v>
      </c>
      <c r="O200" s="16">
        <v>399.19</v>
      </c>
      <c r="P200" s="24" t="s">
        <v>68</v>
      </c>
      <c r="Q200" s="23">
        <v>46143</v>
      </c>
      <c r="R200" s="13"/>
    </row>
    <row r="201" ht="25" customHeight="1" spans="1:18">
      <c r="A201" s="13">
        <v>178</v>
      </c>
      <c r="B201" s="13" t="s">
        <v>427</v>
      </c>
      <c r="C201" s="13" t="s">
        <v>622</v>
      </c>
      <c r="D201" s="13" t="s">
        <v>34</v>
      </c>
      <c r="E201" s="13" t="s">
        <v>623</v>
      </c>
      <c r="F201" s="13" t="s">
        <v>624</v>
      </c>
      <c r="G201" s="13" t="s">
        <v>47</v>
      </c>
      <c r="H201" s="15">
        <v>4999</v>
      </c>
      <c r="I201" s="15">
        <v>8332</v>
      </c>
      <c r="J201" s="16">
        <f t="shared" si="42"/>
        <v>399.92</v>
      </c>
      <c r="K201" s="16">
        <f t="shared" si="43"/>
        <v>166.64</v>
      </c>
      <c r="L201" s="16">
        <f t="shared" si="44"/>
        <v>25</v>
      </c>
      <c r="M201" s="17">
        <v>0.25</v>
      </c>
      <c r="N201" s="28">
        <v>3</v>
      </c>
      <c r="O201" s="16">
        <v>443.67</v>
      </c>
      <c r="P201" s="24" t="s">
        <v>625</v>
      </c>
      <c r="Q201" s="23">
        <v>45901</v>
      </c>
      <c r="R201" s="13">
        <v>12</v>
      </c>
    </row>
    <row r="202" ht="25" customHeight="1" spans="1:18">
      <c r="A202" s="13"/>
      <c r="B202" s="13"/>
      <c r="C202" s="13"/>
      <c r="D202" s="13"/>
      <c r="E202" s="13"/>
      <c r="F202" s="13"/>
      <c r="G202" s="13"/>
      <c r="H202" s="15">
        <v>5069</v>
      </c>
      <c r="I202" s="15">
        <v>8448</v>
      </c>
      <c r="J202" s="16">
        <f t="shared" si="42"/>
        <v>405.52</v>
      </c>
      <c r="K202" s="16">
        <f t="shared" si="43"/>
        <v>168.96</v>
      </c>
      <c r="L202" s="16">
        <f t="shared" si="44"/>
        <v>25.35</v>
      </c>
      <c r="M202" s="17">
        <v>0.25</v>
      </c>
      <c r="N202" s="28">
        <v>5</v>
      </c>
      <c r="O202" s="16">
        <v>749.79</v>
      </c>
      <c r="P202" s="24" t="s">
        <v>97</v>
      </c>
      <c r="Q202" s="23">
        <v>46054</v>
      </c>
      <c r="R202" s="13"/>
    </row>
    <row r="203" ht="25" customHeight="1" spans="1:18">
      <c r="A203" s="13"/>
      <c r="B203" s="13"/>
      <c r="C203" s="13"/>
      <c r="D203" s="13"/>
      <c r="E203" s="13"/>
      <c r="F203" s="13"/>
      <c r="G203" s="13"/>
      <c r="H203" s="15">
        <v>5069</v>
      </c>
      <c r="I203" s="15">
        <v>5069</v>
      </c>
      <c r="J203" s="16">
        <f t="shared" si="42"/>
        <v>405.52</v>
      </c>
      <c r="K203" s="16">
        <f t="shared" si="43"/>
        <v>101.38</v>
      </c>
      <c r="L203" s="16">
        <f t="shared" si="44"/>
        <v>25.35</v>
      </c>
      <c r="M203" s="17">
        <v>0.25</v>
      </c>
      <c r="N203" s="28">
        <v>4</v>
      </c>
      <c r="O203" s="16">
        <v>532.25</v>
      </c>
      <c r="P203" s="24" t="s">
        <v>68</v>
      </c>
      <c r="Q203" s="23">
        <v>46174</v>
      </c>
      <c r="R203" s="13"/>
    </row>
    <row r="204" ht="25" customHeight="1" spans="1:18">
      <c r="A204" s="13">
        <v>179</v>
      </c>
      <c r="B204" s="13" t="s">
        <v>626</v>
      </c>
      <c r="C204" s="13" t="s">
        <v>627</v>
      </c>
      <c r="D204" s="13" t="s">
        <v>34</v>
      </c>
      <c r="E204" s="13" t="s">
        <v>628</v>
      </c>
      <c r="F204" s="13" t="s">
        <v>629</v>
      </c>
      <c r="G204" s="13" t="s">
        <v>27</v>
      </c>
      <c r="H204" s="15">
        <v>4999</v>
      </c>
      <c r="I204" s="15">
        <v>8332</v>
      </c>
      <c r="J204" s="16">
        <f t="shared" si="42"/>
        <v>399.92</v>
      </c>
      <c r="K204" s="16">
        <f t="shared" si="43"/>
        <v>166.64</v>
      </c>
      <c r="L204" s="16">
        <f t="shared" si="44"/>
        <v>25</v>
      </c>
      <c r="M204" s="17">
        <v>0.25</v>
      </c>
      <c r="N204" s="28">
        <v>3</v>
      </c>
      <c r="O204" s="16">
        <v>443.67</v>
      </c>
      <c r="P204" s="24" t="s">
        <v>625</v>
      </c>
      <c r="Q204" s="23">
        <v>45901</v>
      </c>
      <c r="R204" s="13">
        <v>12</v>
      </c>
    </row>
    <row r="205" ht="25" customHeight="1" spans="1:18">
      <c r="A205" s="13"/>
      <c r="B205" s="13"/>
      <c r="C205" s="13"/>
      <c r="D205" s="13"/>
      <c r="E205" s="13"/>
      <c r="F205" s="13"/>
      <c r="G205" s="13"/>
      <c r="H205" s="15">
        <v>5069</v>
      </c>
      <c r="I205" s="15">
        <v>8448</v>
      </c>
      <c r="J205" s="16">
        <f t="shared" si="42"/>
        <v>405.52</v>
      </c>
      <c r="K205" s="16">
        <f t="shared" si="43"/>
        <v>168.96</v>
      </c>
      <c r="L205" s="16">
        <f t="shared" si="44"/>
        <v>25.35</v>
      </c>
      <c r="M205" s="17">
        <v>0.25</v>
      </c>
      <c r="N205" s="28">
        <v>5</v>
      </c>
      <c r="O205" s="16">
        <v>749.79</v>
      </c>
      <c r="P205" s="24" t="s">
        <v>97</v>
      </c>
      <c r="Q205" s="23">
        <v>46054</v>
      </c>
      <c r="R205" s="13"/>
    </row>
    <row r="206" ht="25" customHeight="1" spans="1:18">
      <c r="A206" s="13"/>
      <c r="B206" s="13"/>
      <c r="C206" s="13"/>
      <c r="D206" s="13"/>
      <c r="E206" s="13"/>
      <c r="F206" s="13"/>
      <c r="G206" s="13"/>
      <c r="H206" s="15">
        <v>5069</v>
      </c>
      <c r="I206" s="15">
        <v>5069</v>
      </c>
      <c r="J206" s="16">
        <f t="shared" si="42"/>
        <v>405.52</v>
      </c>
      <c r="K206" s="16">
        <f t="shared" si="43"/>
        <v>101.38</v>
      </c>
      <c r="L206" s="16">
        <f t="shared" si="44"/>
        <v>25.35</v>
      </c>
      <c r="M206" s="17">
        <v>0.25</v>
      </c>
      <c r="N206" s="28">
        <v>4</v>
      </c>
      <c r="O206" s="16">
        <v>532.25</v>
      </c>
      <c r="P206" s="24" t="s">
        <v>68</v>
      </c>
      <c r="Q206" s="23">
        <v>46174</v>
      </c>
      <c r="R206" s="13"/>
    </row>
    <row r="207" ht="25" customHeight="1" spans="1:18">
      <c r="A207" s="13">
        <v>180</v>
      </c>
      <c r="B207" s="13" t="s">
        <v>630</v>
      </c>
      <c r="C207" s="13" t="s">
        <v>631</v>
      </c>
      <c r="D207" s="13" t="s">
        <v>24</v>
      </c>
      <c r="E207" s="13" t="s">
        <v>632</v>
      </c>
      <c r="F207" s="13" t="s">
        <v>633</v>
      </c>
      <c r="G207" s="13" t="s">
        <v>27</v>
      </c>
      <c r="H207" s="15">
        <v>4999</v>
      </c>
      <c r="I207" s="15">
        <v>8332</v>
      </c>
      <c r="J207" s="16">
        <f t="shared" si="42"/>
        <v>399.92</v>
      </c>
      <c r="K207" s="16">
        <f t="shared" si="43"/>
        <v>166.64</v>
      </c>
      <c r="L207" s="16">
        <f t="shared" si="44"/>
        <v>25</v>
      </c>
      <c r="M207" s="17">
        <v>0.25</v>
      </c>
      <c r="N207" s="28">
        <v>2</v>
      </c>
      <c r="O207" s="16">
        <v>295.78</v>
      </c>
      <c r="P207" s="24" t="s">
        <v>586</v>
      </c>
      <c r="Q207" s="24" t="s">
        <v>78</v>
      </c>
      <c r="R207" s="13">
        <v>12</v>
      </c>
    </row>
    <row r="208" ht="25" customHeight="1" spans="1:18">
      <c r="A208" s="13"/>
      <c r="B208" s="13"/>
      <c r="C208" s="13"/>
      <c r="D208" s="13"/>
      <c r="E208" s="13"/>
      <c r="F208" s="13"/>
      <c r="G208" s="13"/>
      <c r="H208" s="15">
        <v>5069</v>
      </c>
      <c r="I208" s="15">
        <v>8448</v>
      </c>
      <c r="J208" s="16">
        <f t="shared" si="42"/>
        <v>405.52</v>
      </c>
      <c r="K208" s="16">
        <f t="shared" si="43"/>
        <v>168.96</v>
      </c>
      <c r="L208" s="16">
        <f t="shared" si="44"/>
        <v>25.35</v>
      </c>
      <c r="M208" s="17">
        <v>0.25</v>
      </c>
      <c r="N208" s="28">
        <v>5</v>
      </c>
      <c r="O208" s="16">
        <v>749.7875</v>
      </c>
      <c r="P208" s="24" t="s">
        <v>97</v>
      </c>
      <c r="Q208" s="24" t="s">
        <v>55</v>
      </c>
      <c r="R208" s="13"/>
    </row>
    <row r="209" ht="25" customHeight="1" spans="1:18">
      <c r="A209" s="13"/>
      <c r="B209" s="13"/>
      <c r="C209" s="13"/>
      <c r="D209" s="13"/>
      <c r="E209" s="13"/>
      <c r="F209" s="13"/>
      <c r="G209" s="13"/>
      <c r="H209" s="15">
        <v>5069</v>
      </c>
      <c r="I209" s="15">
        <v>5069</v>
      </c>
      <c r="J209" s="16">
        <f t="shared" si="42"/>
        <v>405.52</v>
      </c>
      <c r="K209" s="16">
        <f t="shared" si="43"/>
        <v>101.38</v>
      </c>
      <c r="L209" s="16">
        <f t="shared" si="44"/>
        <v>25.35</v>
      </c>
      <c r="M209" s="17">
        <v>0.25</v>
      </c>
      <c r="N209" s="28">
        <v>5</v>
      </c>
      <c r="O209" s="16">
        <v>665.3125</v>
      </c>
      <c r="P209" s="24" t="s">
        <v>68</v>
      </c>
      <c r="Q209" s="23">
        <v>46204</v>
      </c>
      <c r="R209" s="13"/>
    </row>
    <row r="210" ht="25" customHeight="1" spans="1:18">
      <c r="A210" s="13">
        <v>181</v>
      </c>
      <c r="B210" s="13" t="s">
        <v>634</v>
      </c>
      <c r="C210" s="13" t="s">
        <v>635</v>
      </c>
      <c r="D210" s="13" t="s">
        <v>34</v>
      </c>
      <c r="E210" s="13" t="s">
        <v>636</v>
      </c>
      <c r="F210" s="13" t="s">
        <v>637</v>
      </c>
      <c r="G210" s="13" t="s">
        <v>27</v>
      </c>
      <c r="H210" s="15">
        <v>4999</v>
      </c>
      <c r="I210" s="15">
        <v>8332</v>
      </c>
      <c r="J210" s="16">
        <f t="shared" si="42"/>
        <v>399.92</v>
      </c>
      <c r="K210" s="16">
        <f t="shared" si="43"/>
        <v>166.64</v>
      </c>
      <c r="L210" s="16">
        <f t="shared" si="44"/>
        <v>25</v>
      </c>
      <c r="M210" s="17">
        <v>0.25</v>
      </c>
      <c r="N210" s="15">
        <v>2</v>
      </c>
      <c r="O210" s="16">
        <v>295.78</v>
      </c>
      <c r="P210" s="24" t="s">
        <v>586</v>
      </c>
      <c r="Q210" s="24" t="s">
        <v>78</v>
      </c>
      <c r="R210" s="13">
        <v>12</v>
      </c>
    </row>
    <row r="211" ht="25" customHeight="1" spans="1:18">
      <c r="A211" s="13"/>
      <c r="B211" s="13"/>
      <c r="C211" s="13"/>
      <c r="D211" s="13"/>
      <c r="E211" s="13"/>
      <c r="F211" s="13"/>
      <c r="G211" s="13"/>
      <c r="H211" s="15">
        <v>5069</v>
      </c>
      <c r="I211" s="15">
        <v>8448</v>
      </c>
      <c r="J211" s="16">
        <f t="shared" si="42"/>
        <v>405.52</v>
      </c>
      <c r="K211" s="16">
        <f t="shared" si="43"/>
        <v>168.96</v>
      </c>
      <c r="L211" s="16">
        <f t="shared" si="44"/>
        <v>25.35</v>
      </c>
      <c r="M211" s="17">
        <v>0.25</v>
      </c>
      <c r="N211" s="15">
        <v>5</v>
      </c>
      <c r="O211" s="16">
        <v>749.7875</v>
      </c>
      <c r="P211" s="24" t="s">
        <v>97</v>
      </c>
      <c r="Q211" s="24" t="s">
        <v>55</v>
      </c>
      <c r="R211" s="13"/>
    </row>
    <row r="212" ht="25" customHeight="1" spans="1:18">
      <c r="A212" s="13"/>
      <c r="B212" s="13"/>
      <c r="C212" s="13"/>
      <c r="D212" s="13"/>
      <c r="E212" s="13"/>
      <c r="F212" s="13"/>
      <c r="G212" s="13"/>
      <c r="H212" s="15">
        <v>5069</v>
      </c>
      <c r="I212" s="15">
        <v>5069</v>
      </c>
      <c r="J212" s="16">
        <f t="shared" si="42"/>
        <v>405.52</v>
      </c>
      <c r="K212" s="16">
        <f t="shared" si="43"/>
        <v>101.38</v>
      </c>
      <c r="L212" s="16">
        <f t="shared" si="44"/>
        <v>25.35</v>
      </c>
      <c r="M212" s="17">
        <v>0.25</v>
      </c>
      <c r="N212" s="15">
        <v>5</v>
      </c>
      <c r="O212" s="16">
        <v>665.3125</v>
      </c>
      <c r="P212" s="24" t="s">
        <v>68</v>
      </c>
      <c r="Q212" s="23">
        <v>46233</v>
      </c>
      <c r="R212" s="13"/>
    </row>
    <row r="213" ht="22" customHeight="1" spans="1:18">
      <c r="A213" s="13">
        <v>182</v>
      </c>
      <c r="B213" s="13" t="s">
        <v>638</v>
      </c>
      <c r="C213" s="13" t="s">
        <v>639</v>
      </c>
      <c r="D213" s="13" t="s">
        <v>34</v>
      </c>
      <c r="E213" s="13" t="s">
        <v>640</v>
      </c>
      <c r="F213" s="13" t="s">
        <v>641</v>
      </c>
      <c r="G213" s="13" t="s">
        <v>47</v>
      </c>
      <c r="H213" s="15">
        <v>4999</v>
      </c>
      <c r="I213" s="15">
        <v>8332</v>
      </c>
      <c r="J213" s="16">
        <f t="shared" si="42"/>
        <v>399.92</v>
      </c>
      <c r="K213" s="16">
        <f t="shared" si="43"/>
        <v>166.64</v>
      </c>
      <c r="L213" s="16">
        <f t="shared" si="44"/>
        <v>25</v>
      </c>
      <c r="M213" s="17">
        <v>0.25</v>
      </c>
      <c r="N213" s="28">
        <v>4</v>
      </c>
      <c r="O213" s="16">
        <v>591.56</v>
      </c>
      <c r="P213" s="24" t="s">
        <v>621</v>
      </c>
      <c r="Q213" s="23">
        <v>45901</v>
      </c>
      <c r="R213" s="13">
        <v>12</v>
      </c>
    </row>
    <row r="214" ht="22" customHeight="1" spans="1:18">
      <c r="A214" s="13"/>
      <c r="B214" s="13"/>
      <c r="C214" s="13"/>
      <c r="D214" s="13"/>
      <c r="E214" s="13"/>
      <c r="F214" s="13"/>
      <c r="G214" s="13"/>
      <c r="H214" s="15">
        <v>5069</v>
      </c>
      <c r="I214" s="15">
        <v>8448</v>
      </c>
      <c r="J214" s="16">
        <f t="shared" si="42"/>
        <v>405.52</v>
      </c>
      <c r="K214" s="16">
        <f t="shared" si="43"/>
        <v>168.96</v>
      </c>
      <c r="L214" s="16">
        <f t="shared" si="44"/>
        <v>25.35</v>
      </c>
      <c r="M214" s="17">
        <v>0.25</v>
      </c>
      <c r="N214" s="28">
        <v>3</v>
      </c>
      <c r="O214" s="16">
        <v>449.87</v>
      </c>
      <c r="P214" s="24" t="s">
        <v>97</v>
      </c>
      <c r="Q214" s="23">
        <v>45992</v>
      </c>
      <c r="R214" s="13"/>
    </row>
    <row r="215" ht="22" customHeight="1" spans="1:18">
      <c r="A215" s="13"/>
      <c r="B215" s="13"/>
      <c r="C215" s="13"/>
      <c r="D215" s="13"/>
      <c r="E215" s="13"/>
      <c r="F215" s="13"/>
      <c r="G215" s="13"/>
      <c r="H215" s="15">
        <v>5069</v>
      </c>
      <c r="I215" s="15">
        <v>5069</v>
      </c>
      <c r="J215" s="16">
        <f t="shared" si="42"/>
        <v>405.52</v>
      </c>
      <c r="K215" s="16">
        <f t="shared" si="43"/>
        <v>101.38</v>
      </c>
      <c r="L215" s="16">
        <f t="shared" si="44"/>
        <v>25.35</v>
      </c>
      <c r="M215" s="17">
        <v>0.25</v>
      </c>
      <c r="N215" s="28">
        <v>5</v>
      </c>
      <c r="O215" s="16">
        <v>665.31</v>
      </c>
      <c r="P215" s="24" t="s">
        <v>68</v>
      </c>
      <c r="Q215" s="34">
        <v>46204</v>
      </c>
      <c r="R215" s="13"/>
    </row>
    <row r="216" ht="22" customHeight="1" spans="1:18">
      <c r="A216" s="13">
        <v>183</v>
      </c>
      <c r="B216" s="13" t="s">
        <v>416</v>
      </c>
      <c r="C216" s="13" t="s">
        <v>642</v>
      </c>
      <c r="D216" s="13" t="s">
        <v>24</v>
      </c>
      <c r="E216" s="13" t="s">
        <v>643</v>
      </c>
      <c r="F216" s="13" t="s">
        <v>644</v>
      </c>
      <c r="G216" s="13" t="s">
        <v>27</v>
      </c>
      <c r="H216" s="15">
        <v>4999</v>
      </c>
      <c r="I216" s="15">
        <v>8332</v>
      </c>
      <c r="J216" s="16">
        <f t="shared" si="42"/>
        <v>399.92</v>
      </c>
      <c r="K216" s="16">
        <f t="shared" si="43"/>
        <v>166.64</v>
      </c>
      <c r="L216" s="16">
        <f t="shared" si="44"/>
        <v>25</v>
      </c>
      <c r="M216" s="17">
        <v>0.25</v>
      </c>
      <c r="N216" s="28">
        <v>5</v>
      </c>
      <c r="O216" s="16">
        <v>739.45</v>
      </c>
      <c r="P216" s="24" t="s">
        <v>610</v>
      </c>
      <c r="Q216" s="24" t="s">
        <v>78</v>
      </c>
      <c r="R216" s="13">
        <v>12</v>
      </c>
    </row>
    <row r="217" ht="22" customHeight="1" spans="1:18">
      <c r="A217" s="13"/>
      <c r="B217" s="13"/>
      <c r="C217" s="13"/>
      <c r="D217" s="13"/>
      <c r="E217" s="13"/>
      <c r="F217" s="13"/>
      <c r="G217" s="13"/>
      <c r="H217" s="15">
        <v>5069</v>
      </c>
      <c r="I217" s="15">
        <v>8448</v>
      </c>
      <c r="J217" s="16">
        <f t="shared" si="42"/>
        <v>405.52</v>
      </c>
      <c r="K217" s="16">
        <f t="shared" si="43"/>
        <v>168.96</v>
      </c>
      <c r="L217" s="16">
        <f t="shared" si="44"/>
        <v>25.35</v>
      </c>
      <c r="M217" s="17">
        <v>0.25</v>
      </c>
      <c r="N217" s="28">
        <v>5</v>
      </c>
      <c r="O217" s="16">
        <v>749.79</v>
      </c>
      <c r="P217" s="24" t="s">
        <v>97</v>
      </c>
      <c r="Q217" s="24" t="s">
        <v>55</v>
      </c>
      <c r="R217" s="13"/>
    </row>
    <row r="218" ht="22" customHeight="1" spans="1:18">
      <c r="A218" s="13"/>
      <c r="B218" s="13"/>
      <c r="C218" s="13"/>
      <c r="D218" s="13"/>
      <c r="E218" s="13"/>
      <c r="F218" s="13"/>
      <c r="G218" s="13"/>
      <c r="H218" s="15">
        <v>5069</v>
      </c>
      <c r="I218" s="15">
        <v>5069</v>
      </c>
      <c r="J218" s="16">
        <f t="shared" si="42"/>
        <v>405.52</v>
      </c>
      <c r="K218" s="16">
        <f t="shared" si="43"/>
        <v>101.38</v>
      </c>
      <c r="L218" s="16">
        <f t="shared" si="44"/>
        <v>25.35</v>
      </c>
      <c r="M218" s="17">
        <v>0.25</v>
      </c>
      <c r="N218" s="28">
        <v>2</v>
      </c>
      <c r="O218" s="16">
        <v>266.12</v>
      </c>
      <c r="P218" s="24" t="s">
        <v>68</v>
      </c>
      <c r="Q218" s="23">
        <v>46113</v>
      </c>
      <c r="R218" s="13"/>
    </row>
    <row r="219" ht="22" customHeight="1" spans="1:18">
      <c r="A219" s="13">
        <v>184</v>
      </c>
      <c r="B219" s="13" t="s">
        <v>645</v>
      </c>
      <c r="C219" s="13" t="s">
        <v>646</v>
      </c>
      <c r="D219" s="13" t="s">
        <v>24</v>
      </c>
      <c r="E219" s="13" t="s">
        <v>647</v>
      </c>
      <c r="F219" s="13" t="s">
        <v>648</v>
      </c>
      <c r="G219" s="13" t="s">
        <v>47</v>
      </c>
      <c r="H219" s="15">
        <v>4999</v>
      </c>
      <c r="I219" s="15">
        <v>8332</v>
      </c>
      <c r="J219" s="16">
        <f t="shared" si="42"/>
        <v>399.92</v>
      </c>
      <c r="K219" s="16">
        <f t="shared" si="43"/>
        <v>166.64</v>
      </c>
      <c r="L219" s="16">
        <f t="shared" si="44"/>
        <v>25</v>
      </c>
      <c r="M219" s="17">
        <v>0.25</v>
      </c>
      <c r="N219" s="15">
        <v>5</v>
      </c>
      <c r="O219" s="16">
        <v>739.45</v>
      </c>
      <c r="P219" s="24" t="s">
        <v>610</v>
      </c>
      <c r="Q219" s="23">
        <v>45901</v>
      </c>
      <c r="R219" s="13">
        <v>12</v>
      </c>
    </row>
    <row r="220" ht="22" customHeight="1" spans="1:18">
      <c r="A220" s="13"/>
      <c r="B220" s="13"/>
      <c r="C220" s="13"/>
      <c r="D220" s="13"/>
      <c r="E220" s="13"/>
      <c r="F220" s="13"/>
      <c r="G220" s="13"/>
      <c r="H220" s="15">
        <v>5069</v>
      </c>
      <c r="I220" s="15">
        <v>8448</v>
      </c>
      <c r="J220" s="16">
        <f t="shared" si="42"/>
        <v>405.52</v>
      </c>
      <c r="K220" s="16">
        <f t="shared" si="43"/>
        <v>168.96</v>
      </c>
      <c r="L220" s="16">
        <f t="shared" si="44"/>
        <v>25.35</v>
      </c>
      <c r="M220" s="17">
        <v>0.25</v>
      </c>
      <c r="N220" s="15">
        <v>5</v>
      </c>
      <c r="O220" s="16">
        <v>749.79</v>
      </c>
      <c r="P220" s="24" t="s">
        <v>97</v>
      </c>
      <c r="Q220" s="24" t="s">
        <v>55</v>
      </c>
      <c r="R220" s="13"/>
    </row>
    <row r="221" ht="22" customHeight="1" spans="1:18">
      <c r="A221" s="13"/>
      <c r="B221" s="13"/>
      <c r="C221" s="13"/>
      <c r="D221" s="13"/>
      <c r="E221" s="13"/>
      <c r="F221" s="13"/>
      <c r="G221" s="13"/>
      <c r="H221" s="15">
        <v>5069</v>
      </c>
      <c r="I221" s="15">
        <v>5069</v>
      </c>
      <c r="J221" s="16">
        <f t="shared" si="42"/>
        <v>405.52</v>
      </c>
      <c r="K221" s="16">
        <f t="shared" si="43"/>
        <v>101.38</v>
      </c>
      <c r="L221" s="16">
        <f t="shared" si="44"/>
        <v>25.35</v>
      </c>
      <c r="M221" s="17">
        <v>0.25</v>
      </c>
      <c r="N221" s="15">
        <v>2</v>
      </c>
      <c r="O221" s="16">
        <v>266.12</v>
      </c>
      <c r="P221" s="24" t="s">
        <v>68</v>
      </c>
      <c r="Q221" s="23">
        <v>46113</v>
      </c>
      <c r="R221" s="13"/>
    </row>
    <row r="222" ht="22" customHeight="1" spans="1:18">
      <c r="A222" s="13">
        <v>185</v>
      </c>
      <c r="B222" s="13" t="s">
        <v>649</v>
      </c>
      <c r="C222" s="13" t="s">
        <v>650</v>
      </c>
      <c r="D222" s="13" t="s">
        <v>24</v>
      </c>
      <c r="E222" s="13" t="s">
        <v>651</v>
      </c>
      <c r="F222" s="13" t="s">
        <v>652</v>
      </c>
      <c r="G222" s="13" t="s">
        <v>27</v>
      </c>
      <c r="H222" s="15">
        <v>5000</v>
      </c>
      <c r="I222" s="15">
        <v>8332</v>
      </c>
      <c r="J222" s="16">
        <f t="shared" si="42"/>
        <v>400</v>
      </c>
      <c r="K222" s="16">
        <f t="shared" si="43"/>
        <v>166.64</v>
      </c>
      <c r="L222" s="16">
        <f t="shared" si="44"/>
        <v>25</v>
      </c>
      <c r="M222" s="17">
        <v>0.25</v>
      </c>
      <c r="N222" s="28">
        <v>3</v>
      </c>
      <c r="O222" s="16">
        <v>443.73</v>
      </c>
      <c r="P222" s="24" t="s">
        <v>625</v>
      </c>
      <c r="Q222" s="24" t="s">
        <v>78</v>
      </c>
      <c r="R222" s="13">
        <v>12</v>
      </c>
    </row>
    <row r="223" ht="22" customHeight="1" spans="1:18">
      <c r="A223" s="13"/>
      <c r="B223" s="13"/>
      <c r="C223" s="13"/>
      <c r="D223" s="13"/>
      <c r="E223" s="13"/>
      <c r="F223" s="13"/>
      <c r="G223" s="13"/>
      <c r="H223" s="15">
        <v>5069</v>
      </c>
      <c r="I223" s="15">
        <v>8448</v>
      </c>
      <c r="J223" s="16">
        <f t="shared" si="42"/>
        <v>405.52</v>
      </c>
      <c r="K223" s="16">
        <f t="shared" si="43"/>
        <v>168.96</v>
      </c>
      <c r="L223" s="16">
        <f t="shared" si="44"/>
        <v>25.35</v>
      </c>
      <c r="M223" s="17">
        <v>0.25</v>
      </c>
      <c r="N223" s="28">
        <v>6</v>
      </c>
      <c r="O223" s="16">
        <v>899.74</v>
      </c>
      <c r="P223" s="24" t="s">
        <v>97</v>
      </c>
      <c r="Q223" s="24" t="s">
        <v>68</v>
      </c>
      <c r="R223" s="13"/>
    </row>
    <row r="224" ht="22" customHeight="1" spans="1:18">
      <c r="A224" s="13"/>
      <c r="B224" s="13"/>
      <c r="C224" s="13"/>
      <c r="D224" s="13"/>
      <c r="E224" s="13"/>
      <c r="F224" s="13"/>
      <c r="G224" s="13"/>
      <c r="H224" s="15">
        <v>5069</v>
      </c>
      <c r="I224" s="15">
        <v>5069</v>
      </c>
      <c r="J224" s="16">
        <f t="shared" si="42"/>
        <v>405.52</v>
      </c>
      <c r="K224" s="16">
        <f t="shared" si="43"/>
        <v>101.38</v>
      </c>
      <c r="L224" s="16">
        <f t="shared" si="44"/>
        <v>25.35</v>
      </c>
      <c r="M224" s="17">
        <v>0.25</v>
      </c>
      <c r="N224" s="28">
        <v>3</v>
      </c>
      <c r="O224" s="16">
        <v>399.19</v>
      </c>
      <c r="P224" s="24" t="s">
        <v>59</v>
      </c>
      <c r="Q224" s="23">
        <v>46174</v>
      </c>
      <c r="R224" s="13"/>
    </row>
    <row r="225" ht="22" customHeight="1" spans="1:18">
      <c r="A225" s="13">
        <v>186</v>
      </c>
      <c r="B225" s="13" t="s">
        <v>653</v>
      </c>
      <c r="C225" s="13" t="s">
        <v>654</v>
      </c>
      <c r="D225" s="13" t="s">
        <v>34</v>
      </c>
      <c r="E225" s="13" t="s">
        <v>655</v>
      </c>
      <c r="F225" s="13" t="s">
        <v>656</v>
      </c>
      <c r="G225" s="13" t="s">
        <v>27</v>
      </c>
      <c r="H225" s="15">
        <v>6760</v>
      </c>
      <c r="I225" s="15">
        <v>8332</v>
      </c>
      <c r="J225" s="16">
        <f t="shared" si="42"/>
        <v>540.8</v>
      </c>
      <c r="K225" s="16">
        <f t="shared" si="43"/>
        <v>166.64</v>
      </c>
      <c r="L225" s="16">
        <f t="shared" si="44"/>
        <v>33.8</v>
      </c>
      <c r="M225" s="17">
        <v>0.25</v>
      </c>
      <c r="N225" s="28">
        <v>2</v>
      </c>
      <c r="O225" s="16">
        <v>370.62</v>
      </c>
      <c r="P225" s="24" t="s">
        <v>586</v>
      </c>
      <c r="Q225" s="23">
        <v>45901</v>
      </c>
      <c r="R225" s="13">
        <v>12</v>
      </c>
    </row>
    <row r="226" ht="22" customHeight="1" spans="1:18">
      <c r="A226" s="13"/>
      <c r="B226" s="13"/>
      <c r="C226" s="13"/>
      <c r="D226" s="13"/>
      <c r="E226" s="13"/>
      <c r="F226" s="13"/>
      <c r="G226" s="13"/>
      <c r="H226" s="15">
        <v>6760</v>
      </c>
      <c r="I226" s="15">
        <v>8448</v>
      </c>
      <c r="J226" s="16">
        <f t="shared" si="42"/>
        <v>540.8</v>
      </c>
      <c r="K226" s="16">
        <f t="shared" si="43"/>
        <v>168.96</v>
      </c>
      <c r="L226" s="16">
        <f t="shared" si="44"/>
        <v>33.8</v>
      </c>
      <c r="M226" s="17">
        <v>0.25</v>
      </c>
      <c r="N226" s="28">
        <v>3</v>
      </c>
      <c r="O226" s="16">
        <v>557.67</v>
      </c>
      <c r="P226" s="24" t="s">
        <v>97</v>
      </c>
      <c r="Q226" s="23">
        <v>45992</v>
      </c>
      <c r="R226" s="13"/>
    </row>
    <row r="227" ht="22" customHeight="1" spans="1:18">
      <c r="A227" s="13"/>
      <c r="B227" s="13"/>
      <c r="C227" s="13"/>
      <c r="D227" s="13"/>
      <c r="E227" s="13"/>
      <c r="F227" s="13"/>
      <c r="G227" s="13"/>
      <c r="H227" s="15">
        <v>6603</v>
      </c>
      <c r="I227" s="15">
        <v>8448</v>
      </c>
      <c r="J227" s="16">
        <f t="shared" si="42"/>
        <v>528.24</v>
      </c>
      <c r="K227" s="16">
        <f t="shared" si="43"/>
        <v>168.96</v>
      </c>
      <c r="L227" s="16">
        <f t="shared" si="44"/>
        <v>33.02</v>
      </c>
      <c r="M227" s="17">
        <v>0.25</v>
      </c>
      <c r="N227" s="28">
        <v>3</v>
      </c>
      <c r="O227" s="16">
        <v>547.67</v>
      </c>
      <c r="P227" s="23">
        <v>46023</v>
      </c>
      <c r="Q227" s="23">
        <v>46082</v>
      </c>
      <c r="R227" s="13"/>
    </row>
    <row r="228" ht="22" customHeight="1" spans="1:18">
      <c r="A228" s="13"/>
      <c r="B228" s="13"/>
      <c r="C228" s="13"/>
      <c r="D228" s="13"/>
      <c r="E228" s="13"/>
      <c r="F228" s="13"/>
      <c r="G228" s="13"/>
      <c r="H228" s="15">
        <v>6603</v>
      </c>
      <c r="I228" s="15">
        <v>6603</v>
      </c>
      <c r="J228" s="16">
        <f t="shared" si="42"/>
        <v>528.24</v>
      </c>
      <c r="K228" s="16">
        <f t="shared" si="43"/>
        <v>132.06</v>
      </c>
      <c r="L228" s="16">
        <f t="shared" si="44"/>
        <v>33.02</v>
      </c>
      <c r="M228" s="17">
        <v>0.25</v>
      </c>
      <c r="N228" s="28">
        <v>4</v>
      </c>
      <c r="O228" s="16">
        <v>693.32</v>
      </c>
      <c r="P228" s="24" t="s">
        <v>59</v>
      </c>
      <c r="Q228" s="34">
        <v>46204</v>
      </c>
      <c r="R228" s="13"/>
    </row>
    <row r="229" ht="23" customHeight="1" spans="1:18">
      <c r="A229" s="13">
        <v>187</v>
      </c>
      <c r="B229" s="13" t="s">
        <v>653</v>
      </c>
      <c r="C229" s="13" t="s">
        <v>657</v>
      </c>
      <c r="D229" s="13" t="s">
        <v>34</v>
      </c>
      <c r="E229" s="13" t="s">
        <v>658</v>
      </c>
      <c r="F229" s="13" t="s">
        <v>659</v>
      </c>
      <c r="G229" s="13" t="s">
        <v>27</v>
      </c>
      <c r="H229" s="15">
        <v>11708</v>
      </c>
      <c r="I229" s="15">
        <v>11708</v>
      </c>
      <c r="J229" s="16">
        <f t="shared" si="42"/>
        <v>936.64</v>
      </c>
      <c r="K229" s="16">
        <f t="shared" si="43"/>
        <v>234.16</v>
      </c>
      <c r="L229" s="16">
        <f t="shared" si="44"/>
        <v>58.54</v>
      </c>
      <c r="M229" s="17">
        <v>0.25</v>
      </c>
      <c r="N229" s="28">
        <v>4</v>
      </c>
      <c r="O229" s="16">
        <v>1229.34</v>
      </c>
      <c r="P229" s="24" t="s">
        <v>78</v>
      </c>
      <c r="Q229" s="24" t="s">
        <v>73</v>
      </c>
      <c r="R229" s="13">
        <v>12</v>
      </c>
    </row>
    <row r="230" ht="23" customHeight="1" spans="1:18">
      <c r="A230" s="13"/>
      <c r="B230" s="13"/>
      <c r="C230" s="13"/>
      <c r="D230" s="13"/>
      <c r="E230" s="13"/>
      <c r="F230" s="13"/>
      <c r="G230" s="13"/>
      <c r="H230" s="15">
        <v>14162</v>
      </c>
      <c r="I230" s="15">
        <v>14162</v>
      </c>
      <c r="J230" s="16">
        <f t="shared" si="42"/>
        <v>1132.96</v>
      </c>
      <c r="K230" s="16">
        <f t="shared" si="43"/>
        <v>283.24</v>
      </c>
      <c r="L230" s="16">
        <f t="shared" si="44"/>
        <v>70.81</v>
      </c>
      <c r="M230" s="17">
        <v>0.25</v>
      </c>
      <c r="N230" s="28">
        <v>8</v>
      </c>
      <c r="O230" s="16">
        <v>2974.02</v>
      </c>
      <c r="P230" s="24" t="s">
        <v>660</v>
      </c>
      <c r="Q230" s="24" t="s">
        <v>31</v>
      </c>
      <c r="R230" s="13"/>
    </row>
    <row r="231" ht="23" customHeight="1" spans="1:18">
      <c r="A231" s="13">
        <v>188</v>
      </c>
      <c r="B231" s="13" t="s">
        <v>653</v>
      </c>
      <c r="C231" s="13" t="s">
        <v>661</v>
      </c>
      <c r="D231" s="13" t="s">
        <v>34</v>
      </c>
      <c r="E231" s="13" t="s">
        <v>662</v>
      </c>
      <c r="F231" s="13" t="s">
        <v>663</v>
      </c>
      <c r="G231" s="13" t="s">
        <v>27</v>
      </c>
      <c r="H231" s="15">
        <v>8844</v>
      </c>
      <c r="I231" s="15">
        <v>8844</v>
      </c>
      <c r="J231" s="16">
        <f t="shared" si="42"/>
        <v>707.52</v>
      </c>
      <c r="K231" s="16">
        <f t="shared" si="43"/>
        <v>176.88</v>
      </c>
      <c r="L231" s="16">
        <f t="shared" si="44"/>
        <v>44.22</v>
      </c>
      <c r="M231" s="17">
        <v>0.25</v>
      </c>
      <c r="N231" s="28">
        <v>5</v>
      </c>
      <c r="O231" s="16">
        <v>1160.78</v>
      </c>
      <c r="P231" s="24" t="s">
        <v>586</v>
      </c>
      <c r="Q231" s="24" t="s">
        <v>73</v>
      </c>
      <c r="R231" s="13">
        <v>12</v>
      </c>
    </row>
    <row r="232" ht="23" customHeight="1" spans="1:18">
      <c r="A232" s="13"/>
      <c r="B232" s="13"/>
      <c r="C232" s="13"/>
      <c r="D232" s="13"/>
      <c r="E232" s="13"/>
      <c r="F232" s="13"/>
      <c r="G232" s="13"/>
      <c r="H232" s="15">
        <v>11827</v>
      </c>
      <c r="I232" s="15">
        <v>11827</v>
      </c>
      <c r="J232" s="16">
        <f t="shared" si="42"/>
        <v>946.16</v>
      </c>
      <c r="K232" s="16">
        <f t="shared" si="43"/>
        <v>236.54</v>
      </c>
      <c r="L232" s="16">
        <f t="shared" si="44"/>
        <v>59.14</v>
      </c>
      <c r="M232" s="17">
        <v>0.25</v>
      </c>
      <c r="N232" s="28">
        <v>7</v>
      </c>
      <c r="O232" s="16">
        <v>2173.22</v>
      </c>
      <c r="P232" s="24" t="s">
        <v>660</v>
      </c>
      <c r="Q232" s="23">
        <v>46204</v>
      </c>
      <c r="R232" s="13"/>
    </row>
    <row r="233" ht="23" customHeight="1" spans="1:18">
      <c r="A233" s="13">
        <v>189</v>
      </c>
      <c r="B233" s="13" t="s">
        <v>664</v>
      </c>
      <c r="C233" s="13" t="s">
        <v>665</v>
      </c>
      <c r="D233" s="13" t="s">
        <v>34</v>
      </c>
      <c r="E233" s="13" t="s">
        <v>666</v>
      </c>
      <c r="F233" s="13" t="s">
        <v>667</v>
      </c>
      <c r="G233" s="13" t="s">
        <v>27</v>
      </c>
      <c r="H233" s="15">
        <v>5069</v>
      </c>
      <c r="I233" s="15">
        <v>8448</v>
      </c>
      <c r="J233" s="16">
        <f t="shared" si="42"/>
        <v>405.52</v>
      </c>
      <c r="K233" s="16">
        <f t="shared" si="43"/>
        <v>168.96</v>
      </c>
      <c r="L233" s="16">
        <f t="shared" si="44"/>
        <v>25.35</v>
      </c>
      <c r="M233" s="17">
        <v>0.25</v>
      </c>
      <c r="N233" s="28">
        <v>5</v>
      </c>
      <c r="O233" s="16">
        <v>749.79</v>
      </c>
      <c r="P233" s="24" t="s">
        <v>97</v>
      </c>
      <c r="Q233" s="23">
        <v>46054</v>
      </c>
      <c r="R233" s="13">
        <v>7</v>
      </c>
    </row>
    <row r="234" ht="23" customHeight="1" spans="1:18">
      <c r="A234" s="13"/>
      <c r="B234" s="13"/>
      <c r="C234" s="13"/>
      <c r="D234" s="13"/>
      <c r="E234" s="13"/>
      <c r="F234" s="13"/>
      <c r="G234" s="13"/>
      <c r="H234" s="15">
        <v>5069</v>
      </c>
      <c r="I234" s="15">
        <v>5069</v>
      </c>
      <c r="J234" s="16">
        <f t="shared" si="42"/>
        <v>405.52</v>
      </c>
      <c r="K234" s="16">
        <f t="shared" si="43"/>
        <v>101.38</v>
      </c>
      <c r="L234" s="16">
        <f t="shared" si="44"/>
        <v>25.35</v>
      </c>
      <c r="M234" s="17">
        <v>0.25</v>
      </c>
      <c r="N234" s="28">
        <v>2</v>
      </c>
      <c r="O234" s="16">
        <v>266.12</v>
      </c>
      <c r="P234" s="24" t="s">
        <v>68</v>
      </c>
      <c r="Q234" s="23">
        <v>46113</v>
      </c>
      <c r="R234" s="13"/>
    </row>
    <row r="235" ht="22" customHeight="1" spans="1:18">
      <c r="A235" s="13">
        <v>190</v>
      </c>
      <c r="B235" s="13" t="s">
        <v>668</v>
      </c>
      <c r="C235" s="13" t="s">
        <v>669</v>
      </c>
      <c r="D235" s="13" t="s">
        <v>34</v>
      </c>
      <c r="E235" s="13" t="s">
        <v>670</v>
      </c>
      <c r="F235" s="13" t="s">
        <v>671</v>
      </c>
      <c r="G235" s="13" t="s">
        <v>27</v>
      </c>
      <c r="H235" s="15">
        <v>4999</v>
      </c>
      <c r="I235" s="15">
        <v>8332</v>
      </c>
      <c r="J235" s="16">
        <f t="shared" si="42"/>
        <v>399.92</v>
      </c>
      <c r="K235" s="16">
        <f t="shared" si="43"/>
        <v>166.64</v>
      </c>
      <c r="L235" s="16">
        <f t="shared" si="44"/>
        <v>25</v>
      </c>
      <c r="M235" s="17">
        <v>0.25</v>
      </c>
      <c r="N235" s="28">
        <v>1</v>
      </c>
      <c r="O235" s="16">
        <v>147.89</v>
      </c>
      <c r="P235" s="24" t="s">
        <v>78</v>
      </c>
      <c r="Q235" s="24" t="s">
        <v>78</v>
      </c>
      <c r="R235" s="13">
        <v>12</v>
      </c>
    </row>
    <row r="236" ht="22" customHeight="1" spans="1:18">
      <c r="A236" s="13"/>
      <c r="B236" s="13"/>
      <c r="C236" s="13"/>
      <c r="D236" s="13"/>
      <c r="E236" s="13"/>
      <c r="F236" s="13"/>
      <c r="G236" s="13"/>
      <c r="H236" s="15">
        <v>5069</v>
      </c>
      <c r="I236" s="15">
        <v>8448</v>
      </c>
      <c r="J236" s="16">
        <f t="shared" si="42"/>
        <v>405.52</v>
      </c>
      <c r="K236" s="16">
        <f t="shared" si="43"/>
        <v>168.96</v>
      </c>
      <c r="L236" s="16">
        <f t="shared" si="44"/>
        <v>25.35</v>
      </c>
      <c r="M236" s="17">
        <v>0.25</v>
      </c>
      <c r="N236" s="28">
        <v>3</v>
      </c>
      <c r="O236" s="16">
        <v>449.8725</v>
      </c>
      <c r="P236" s="24" t="s">
        <v>97</v>
      </c>
      <c r="Q236" s="24" t="s">
        <v>73</v>
      </c>
      <c r="R236" s="13"/>
    </row>
    <row r="237" ht="22" customHeight="1" spans="1:18">
      <c r="A237" s="13"/>
      <c r="B237" s="13"/>
      <c r="C237" s="13"/>
      <c r="D237" s="13"/>
      <c r="E237" s="13"/>
      <c r="F237" s="13"/>
      <c r="G237" s="13"/>
      <c r="H237" s="15">
        <v>8448</v>
      </c>
      <c r="I237" s="15">
        <v>8448</v>
      </c>
      <c r="J237" s="16">
        <f t="shared" si="42"/>
        <v>675.84</v>
      </c>
      <c r="K237" s="16">
        <f t="shared" si="43"/>
        <v>168.96</v>
      </c>
      <c r="L237" s="16">
        <f t="shared" si="44"/>
        <v>42.24</v>
      </c>
      <c r="M237" s="17">
        <v>0.25</v>
      </c>
      <c r="N237" s="28">
        <v>1</v>
      </c>
      <c r="O237" s="16">
        <v>221.76</v>
      </c>
      <c r="P237" s="24" t="s">
        <v>660</v>
      </c>
      <c r="Q237" s="24" t="s">
        <v>660</v>
      </c>
      <c r="R237" s="13"/>
    </row>
    <row r="238" ht="22" customHeight="1" spans="1:18">
      <c r="A238" s="13"/>
      <c r="B238" s="13"/>
      <c r="C238" s="13"/>
      <c r="D238" s="13"/>
      <c r="E238" s="13"/>
      <c r="F238" s="13"/>
      <c r="G238" s="13"/>
      <c r="H238" s="15">
        <v>5673</v>
      </c>
      <c r="I238" s="15">
        <v>8448</v>
      </c>
      <c r="J238" s="16">
        <f t="shared" ref="J238:J299" si="49">ROUND(H238*0.08,2)</f>
        <v>453.84</v>
      </c>
      <c r="K238" s="16">
        <f t="shared" ref="K238:K299" si="50">ROUND(I238*0.02,2)</f>
        <v>168.96</v>
      </c>
      <c r="L238" s="16">
        <f t="shared" ref="L238:L299" si="51">ROUND(H238*0.005,2)</f>
        <v>28.37</v>
      </c>
      <c r="M238" s="17">
        <v>0.25</v>
      </c>
      <c r="N238" s="28">
        <v>1</v>
      </c>
      <c r="O238" s="16">
        <v>162.7925</v>
      </c>
      <c r="P238" s="24" t="s">
        <v>55</v>
      </c>
      <c r="Q238" s="24" t="s">
        <v>55</v>
      </c>
      <c r="R238" s="13"/>
    </row>
    <row r="239" ht="22" customHeight="1" spans="1:18">
      <c r="A239" s="13"/>
      <c r="B239" s="13"/>
      <c r="C239" s="13"/>
      <c r="D239" s="13"/>
      <c r="E239" s="13"/>
      <c r="F239" s="13"/>
      <c r="G239" s="13"/>
      <c r="H239" s="15">
        <v>5673</v>
      </c>
      <c r="I239" s="15">
        <v>5673</v>
      </c>
      <c r="J239" s="16">
        <f t="shared" si="49"/>
        <v>453.84</v>
      </c>
      <c r="K239" s="16">
        <f t="shared" si="50"/>
        <v>113.46</v>
      </c>
      <c r="L239" s="16">
        <f t="shared" si="51"/>
        <v>28.37</v>
      </c>
      <c r="M239" s="17">
        <v>0.25</v>
      </c>
      <c r="N239" s="28">
        <v>6</v>
      </c>
      <c r="O239" s="16">
        <v>893.505</v>
      </c>
      <c r="P239" s="24" t="s">
        <v>68</v>
      </c>
      <c r="Q239" s="34">
        <v>46235</v>
      </c>
      <c r="R239" s="13"/>
    </row>
    <row r="240" ht="23" customHeight="1" spans="1:18">
      <c r="A240" s="13">
        <v>191</v>
      </c>
      <c r="B240" s="13" t="s">
        <v>672</v>
      </c>
      <c r="C240" s="13" t="s">
        <v>673</v>
      </c>
      <c r="D240" s="13" t="s">
        <v>34</v>
      </c>
      <c r="E240" s="13" t="s">
        <v>674</v>
      </c>
      <c r="F240" s="13" t="s">
        <v>675</v>
      </c>
      <c r="G240" s="13" t="s">
        <v>47</v>
      </c>
      <c r="H240" s="15">
        <v>4999</v>
      </c>
      <c r="I240" s="15">
        <v>8332</v>
      </c>
      <c r="J240" s="16">
        <f t="shared" si="49"/>
        <v>399.92</v>
      </c>
      <c r="K240" s="16">
        <f t="shared" si="50"/>
        <v>166.64</v>
      </c>
      <c r="L240" s="16">
        <f t="shared" si="51"/>
        <v>25</v>
      </c>
      <c r="M240" s="17">
        <v>0.25</v>
      </c>
      <c r="N240" s="28">
        <v>2</v>
      </c>
      <c r="O240" s="16">
        <v>295.78</v>
      </c>
      <c r="P240" s="24" t="s">
        <v>586</v>
      </c>
      <c r="Q240" s="23">
        <v>45901</v>
      </c>
      <c r="R240" s="13">
        <v>12</v>
      </c>
    </row>
    <row r="241" ht="23" customHeight="1" spans="1:18">
      <c r="A241" s="13"/>
      <c r="B241" s="13"/>
      <c r="C241" s="13"/>
      <c r="D241" s="13"/>
      <c r="E241" s="13"/>
      <c r="F241" s="13"/>
      <c r="G241" s="13"/>
      <c r="H241" s="15">
        <v>5069</v>
      </c>
      <c r="I241" s="15">
        <v>8448</v>
      </c>
      <c r="J241" s="16">
        <f t="shared" si="49"/>
        <v>405.52</v>
      </c>
      <c r="K241" s="16">
        <f t="shared" si="50"/>
        <v>168.96</v>
      </c>
      <c r="L241" s="16">
        <f t="shared" si="51"/>
        <v>25.35</v>
      </c>
      <c r="M241" s="17">
        <v>0.25</v>
      </c>
      <c r="N241" s="28">
        <v>5</v>
      </c>
      <c r="O241" s="16">
        <v>749.7875</v>
      </c>
      <c r="P241" s="24" t="s">
        <v>97</v>
      </c>
      <c r="Q241" s="23">
        <v>46054</v>
      </c>
      <c r="R241" s="13"/>
    </row>
    <row r="242" ht="23" customHeight="1" spans="1:18">
      <c r="A242" s="13"/>
      <c r="B242" s="13"/>
      <c r="C242" s="13"/>
      <c r="D242" s="13"/>
      <c r="E242" s="13"/>
      <c r="F242" s="13"/>
      <c r="G242" s="13"/>
      <c r="H242" s="15">
        <v>5069</v>
      </c>
      <c r="I242" s="15">
        <v>5069</v>
      </c>
      <c r="J242" s="16">
        <f t="shared" si="49"/>
        <v>405.52</v>
      </c>
      <c r="K242" s="16">
        <f t="shared" si="50"/>
        <v>101.38</v>
      </c>
      <c r="L242" s="16">
        <f t="shared" si="51"/>
        <v>25.35</v>
      </c>
      <c r="M242" s="17">
        <v>0.25</v>
      </c>
      <c r="N242" s="28">
        <v>5</v>
      </c>
      <c r="O242" s="16">
        <v>665.3125</v>
      </c>
      <c r="P242" s="24" t="s">
        <v>68</v>
      </c>
      <c r="Q242" s="34">
        <v>46204</v>
      </c>
      <c r="R242" s="13"/>
    </row>
    <row r="243" ht="23" customHeight="1" spans="1:18">
      <c r="A243" s="13">
        <v>192</v>
      </c>
      <c r="B243" s="13" t="s">
        <v>676</v>
      </c>
      <c r="C243" s="13" t="s">
        <v>677</v>
      </c>
      <c r="D243" s="13" t="s">
        <v>24</v>
      </c>
      <c r="E243" s="13" t="s">
        <v>678</v>
      </c>
      <c r="F243" s="13" t="s">
        <v>679</v>
      </c>
      <c r="G243" s="13" t="s">
        <v>27</v>
      </c>
      <c r="H243" s="15">
        <v>5000</v>
      </c>
      <c r="I243" s="15">
        <v>8332</v>
      </c>
      <c r="J243" s="16">
        <f t="shared" si="49"/>
        <v>400</v>
      </c>
      <c r="K243" s="16">
        <f t="shared" si="50"/>
        <v>166.64</v>
      </c>
      <c r="L243" s="16">
        <f t="shared" si="51"/>
        <v>25</v>
      </c>
      <c r="M243" s="17">
        <v>0.25</v>
      </c>
      <c r="N243" s="28">
        <v>1</v>
      </c>
      <c r="O243" s="16">
        <v>147.91</v>
      </c>
      <c r="P243" s="23">
        <v>45901</v>
      </c>
      <c r="Q243" s="23">
        <v>45901</v>
      </c>
      <c r="R243" s="13">
        <v>9</v>
      </c>
    </row>
    <row r="244" ht="23" customHeight="1" spans="1:18">
      <c r="A244" s="13"/>
      <c r="B244" s="13"/>
      <c r="C244" s="13"/>
      <c r="D244" s="13"/>
      <c r="E244" s="13"/>
      <c r="F244" s="13"/>
      <c r="G244" s="13"/>
      <c r="H244" s="15">
        <v>5069</v>
      </c>
      <c r="I244" s="15">
        <v>8448</v>
      </c>
      <c r="J244" s="16">
        <f t="shared" si="49"/>
        <v>405.52</v>
      </c>
      <c r="K244" s="16">
        <f t="shared" si="50"/>
        <v>168.96</v>
      </c>
      <c r="L244" s="16">
        <f t="shared" si="51"/>
        <v>25.35</v>
      </c>
      <c r="M244" s="17">
        <v>0.25</v>
      </c>
      <c r="N244" s="28">
        <v>5</v>
      </c>
      <c r="O244" s="16">
        <v>749.79</v>
      </c>
      <c r="P244" s="24" t="s">
        <v>97</v>
      </c>
      <c r="Q244" s="23">
        <v>46054</v>
      </c>
      <c r="R244" s="13"/>
    </row>
    <row r="245" ht="23" customHeight="1" spans="1:18">
      <c r="A245" s="13"/>
      <c r="B245" s="13"/>
      <c r="C245" s="13"/>
      <c r="D245" s="13"/>
      <c r="E245" s="13"/>
      <c r="F245" s="13"/>
      <c r="G245" s="13"/>
      <c r="H245" s="15">
        <v>5069</v>
      </c>
      <c r="I245" s="15">
        <v>5069</v>
      </c>
      <c r="J245" s="16">
        <f t="shared" si="49"/>
        <v>405.52</v>
      </c>
      <c r="K245" s="16">
        <f t="shared" si="50"/>
        <v>101.38</v>
      </c>
      <c r="L245" s="16">
        <f t="shared" si="51"/>
        <v>25.35</v>
      </c>
      <c r="M245" s="17">
        <v>0.25</v>
      </c>
      <c r="N245" s="28">
        <v>3</v>
      </c>
      <c r="O245" s="16">
        <v>399.19</v>
      </c>
      <c r="P245" s="24" t="s">
        <v>68</v>
      </c>
      <c r="Q245" s="23">
        <v>46143</v>
      </c>
      <c r="R245" s="13"/>
    </row>
    <row r="246" ht="23" customHeight="1" spans="1:18">
      <c r="A246" s="13">
        <v>193</v>
      </c>
      <c r="B246" s="13" t="s">
        <v>64</v>
      </c>
      <c r="C246" s="13" t="s">
        <v>680</v>
      </c>
      <c r="D246" s="13" t="s">
        <v>34</v>
      </c>
      <c r="E246" s="13" t="s">
        <v>681</v>
      </c>
      <c r="F246" s="13" t="s">
        <v>682</v>
      </c>
      <c r="G246" s="13" t="s">
        <v>47</v>
      </c>
      <c r="H246" s="15">
        <v>8000</v>
      </c>
      <c r="I246" s="15">
        <v>8332</v>
      </c>
      <c r="J246" s="16">
        <f t="shared" si="49"/>
        <v>640</v>
      </c>
      <c r="K246" s="16">
        <f t="shared" si="50"/>
        <v>166.64</v>
      </c>
      <c r="L246" s="16">
        <f t="shared" si="51"/>
        <v>40</v>
      </c>
      <c r="M246" s="17">
        <v>0.25</v>
      </c>
      <c r="N246" s="28">
        <v>2</v>
      </c>
      <c r="O246" s="16">
        <v>423.32</v>
      </c>
      <c r="P246" s="24" t="s">
        <v>586</v>
      </c>
      <c r="Q246" s="23">
        <v>45901</v>
      </c>
      <c r="R246" s="13">
        <v>6</v>
      </c>
    </row>
    <row r="247" ht="23" customHeight="1" spans="1:18">
      <c r="A247" s="13"/>
      <c r="B247" s="13"/>
      <c r="C247" s="13"/>
      <c r="D247" s="13"/>
      <c r="E247" s="13"/>
      <c r="F247" s="13"/>
      <c r="G247" s="13"/>
      <c r="H247" s="15">
        <v>8000</v>
      </c>
      <c r="I247" s="15">
        <v>8448</v>
      </c>
      <c r="J247" s="16">
        <f t="shared" si="49"/>
        <v>640</v>
      </c>
      <c r="K247" s="16">
        <f t="shared" si="50"/>
        <v>168.96</v>
      </c>
      <c r="L247" s="16">
        <f t="shared" si="51"/>
        <v>40</v>
      </c>
      <c r="M247" s="17">
        <v>0.25</v>
      </c>
      <c r="N247" s="28">
        <v>3</v>
      </c>
      <c r="O247" s="16">
        <v>636.72</v>
      </c>
      <c r="P247" s="24" t="s">
        <v>97</v>
      </c>
      <c r="Q247" s="24" t="s">
        <v>73</v>
      </c>
      <c r="R247" s="13"/>
    </row>
    <row r="248" ht="23" customHeight="1" spans="1:18">
      <c r="A248" s="13"/>
      <c r="B248" s="13"/>
      <c r="C248" s="13"/>
      <c r="D248" s="13"/>
      <c r="E248" s="13"/>
      <c r="F248" s="13"/>
      <c r="G248" s="13"/>
      <c r="H248" s="16">
        <v>9611.63</v>
      </c>
      <c r="I248" s="16">
        <v>9611.63</v>
      </c>
      <c r="J248" s="16">
        <f t="shared" si="49"/>
        <v>768.93</v>
      </c>
      <c r="K248" s="16">
        <f t="shared" si="50"/>
        <v>192.23</v>
      </c>
      <c r="L248" s="16">
        <f t="shared" si="51"/>
        <v>48.06</v>
      </c>
      <c r="M248" s="17">
        <v>0.25</v>
      </c>
      <c r="N248" s="28">
        <v>1</v>
      </c>
      <c r="O248" s="16">
        <v>252.31</v>
      </c>
      <c r="P248" s="23">
        <v>46023</v>
      </c>
      <c r="Q248" s="23">
        <v>46023</v>
      </c>
      <c r="R248" s="13"/>
    </row>
    <row r="249" ht="23" customHeight="1" spans="1:18">
      <c r="A249" s="13">
        <v>194</v>
      </c>
      <c r="B249" s="13" t="s">
        <v>286</v>
      </c>
      <c r="C249" s="13" t="s">
        <v>683</v>
      </c>
      <c r="D249" s="13" t="s">
        <v>24</v>
      </c>
      <c r="E249" s="13" t="s">
        <v>684</v>
      </c>
      <c r="F249" s="13" t="s">
        <v>685</v>
      </c>
      <c r="G249" s="13" t="s">
        <v>27</v>
      </c>
      <c r="H249" s="15">
        <v>8211</v>
      </c>
      <c r="I249" s="15">
        <v>8332</v>
      </c>
      <c r="J249" s="16">
        <f t="shared" si="49"/>
        <v>656.88</v>
      </c>
      <c r="K249" s="16">
        <f t="shared" si="50"/>
        <v>166.64</v>
      </c>
      <c r="L249" s="16">
        <f t="shared" si="51"/>
        <v>41.06</v>
      </c>
      <c r="M249" s="17">
        <v>0.25</v>
      </c>
      <c r="N249" s="28">
        <v>1</v>
      </c>
      <c r="O249" s="16">
        <v>216.15</v>
      </c>
      <c r="P249" s="24" t="s">
        <v>78</v>
      </c>
      <c r="Q249" s="24" t="s">
        <v>78</v>
      </c>
      <c r="R249" s="13">
        <v>12</v>
      </c>
    </row>
    <row r="250" ht="23" customHeight="1" spans="1:18">
      <c r="A250" s="13"/>
      <c r="B250" s="13"/>
      <c r="C250" s="13"/>
      <c r="D250" s="13"/>
      <c r="E250" s="13"/>
      <c r="F250" s="13"/>
      <c r="G250" s="13"/>
      <c r="H250" s="15">
        <v>8211</v>
      </c>
      <c r="I250" s="15">
        <v>8448</v>
      </c>
      <c r="J250" s="16">
        <f t="shared" si="49"/>
        <v>656.88</v>
      </c>
      <c r="K250" s="16">
        <f t="shared" si="50"/>
        <v>168.96</v>
      </c>
      <c r="L250" s="16">
        <f t="shared" si="51"/>
        <v>41.06</v>
      </c>
      <c r="M250" s="17">
        <v>0.25</v>
      </c>
      <c r="N250" s="28">
        <v>3</v>
      </c>
      <c r="O250" s="16">
        <v>650.175</v>
      </c>
      <c r="P250" s="24" t="s">
        <v>97</v>
      </c>
      <c r="Q250" s="24" t="s">
        <v>73</v>
      </c>
      <c r="R250" s="13"/>
    </row>
    <row r="251" ht="23" customHeight="1" spans="1:18">
      <c r="A251" s="13"/>
      <c r="B251" s="13"/>
      <c r="C251" s="13"/>
      <c r="D251" s="13"/>
      <c r="E251" s="13"/>
      <c r="F251" s="13"/>
      <c r="G251" s="13"/>
      <c r="H251" s="15">
        <v>8448</v>
      </c>
      <c r="I251" s="15">
        <v>8448</v>
      </c>
      <c r="J251" s="16">
        <f t="shared" si="49"/>
        <v>675.84</v>
      </c>
      <c r="K251" s="16">
        <f t="shared" si="50"/>
        <v>168.96</v>
      </c>
      <c r="L251" s="16">
        <f t="shared" si="51"/>
        <v>42.24</v>
      </c>
      <c r="M251" s="17">
        <v>0.25</v>
      </c>
      <c r="N251" s="28">
        <v>1</v>
      </c>
      <c r="O251" s="16">
        <v>221.76</v>
      </c>
      <c r="P251" s="24" t="s">
        <v>660</v>
      </c>
      <c r="Q251" s="24" t="s">
        <v>660</v>
      </c>
      <c r="R251" s="13"/>
    </row>
    <row r="252" ht="23" customHeight="1" spans="1:18">
      <c r="A252" s="13"/>
      <c r="B252" s="13"/>
      <c r="C252" s="13"/>
      <c r="D252" s="13"/>
      <c r="E252" s="13"/>
      <c r="F252" s="13"/>
      <c r="G252" s="13"/>
      <c r="H252" s="15">
        <v>7770</v>
      </c>
      <c r="I252" s="15">
        <v>8448</v>
      </c>
      <c r="J252" s="16">
        <f t="shared" si="49"/>
        <v>621.6</v>
      </c>
      <c r="K252" s="16">
        <f t="shared" si="50"/>
        <v>168.96</v>
      </c>
      <c r="L252" s="16">
        <f t="shared" si="51"/>
        <v>38.85</v>
      </c>
      <c r="M252" s="17">
        <v>0.25</v>
      </c>
      <c r="N252" s="28">
        <v>1</v>
      </c>
      <c r="O252" s="16">
        <v>207.35</v>
      </c>
      <c r="P252" s="24" t="s">
        <v>55</v>
      </c>
      <c r="Q252" s="24" t="s">
        <v>55</v>
      </c>
      <c r="R252" s="13"/>
    </row>
    <row r="253" ht="23" customHeight="1" spans="1:18">
      <c r="A253" s="13"/>
      <c r="B253" s="13"/>
      <c r="C253" s="13"/>
      <c r="D253" s="13"/>
      <c r="E253" s="13"/>
      <c r="F253" s="13"/>
      <c r="G253" s="13"/>
      <c r="H253" s="15">
        <v>7770</v>
      </c>
      <c r="I253" s="15">
        <v>7770</v>
      </c>
      <c r="J253" s="16">
        <f t="shared" si="49"/>
        <v>621.6</v>
      </c>
      <c r="K253" s="16">
        <f t="shared" si="50"/>
        <v>155.4</v>
      </c>
      <c r="L253" s="16">
        <f t="shared" si="51"/>
        <v>38.85</v>
      </c>
      <c r="M253" s="17">
        <v>0.25</v>
      </c>
      <c r="N253" s="28">
        <v>6</v>
      </c>
      <c r="O253" s="16">
        <v>1223.775</v>
      </c>
      <c r="P253" s="24" t="s">
        <v>68</v>
      </c>
      <c r="Q253" s="34">
        <v>46235</v>
      </c>
      <c r="R253" s="13"/>
    </row>
    <row r="254" ht="23" customHeight="1" spans="1:18">
      <c r="A254" s="13">
        <v>195</v>
      </c>
      <c r="B254" s="13" t="s">
        <v>686</v>
      </c>
      <c r="C254" s="13" t="s">
        <v>687</v>
      </c>
      <c r="D254" s="13" t="s">
        <v>34</v>
      </c>
      <c r="E254" s="13" t="s">
        <v>688</v>
      </c>
      <c r="F254" s="13" t="s">
        <v>689</v>
      </c>
      <c r="G254" s="13" t="s">
        <v>27</v>
      </c>
      <c r="H254" s="15">
        <v>4999</v>
      </c>
      <c r="I254" s="15">
        <v>8332</v>
      </c>
      <c r="J254" s="16">
        <f t="shared" si="49"/>
        <v>399.92</v>
      </c>
      <c r="K254" s="16">
        <f t="shared" si="50"/>
        <v>166.64</v>
      </c>
      <c r="L254" s="16">
        <f t="shared" si="51"/>
        <v>25</v>
      </c>
      <c r="M254" s="17">
        <v>0.25</v>
      </c>
      <c r="N254" s="28">
        <v>3</v>
      </c>
      <c r="O254" s="16">
        <v>443.67</v>
      </c>
      <c r="P254" s="24" t="s">
        <v>625</v>
      </c>
      <c r="Q254" s="24" t="s">
        <v>78</v>
      </c>
      <c r="R254" s="13">
        <v>12</v>
      </c>
    </row>
    <row r="255" ht="23" customHeight="1" spans="1:18">
      <c r="A255" s="13"/>
      <c r="B255" s="13"/>
      <c r="C255" s="13"/>
      <c r="D255" s="13"/>
      <c r="E255" s="13"/>
      <c r="F255" s="13"/>
      <c r="G255" s="13"/>
      <c r="H255" s="15">
        <v>5069</v>
      </c>
      <c r="I255" s="15">
        <v>8448</v>
      </c>
      <c r="J255" s="16">
        <f t="shared" si="49"/>
        <v>405.52</v>
      </c>
      <c r="K255" s="16">
        <f t="shared" si="50"/>
        <v>168.96</v>
      </c>
      <c r="L255" s="16">
        <f t="shared" si="51"/>
        <v>25.35</v>
      </c>
      <c r="M255" s="17">
        <v>0.25</v>
      </c>
      <c r="N255" s="28">
        <v>3</v>
      </c>
      <c r="O255" s="16">
        <v>449.87</v>
      </c>
      <c r="P255" s="24" t="s">
        <v>97</v>
      </c>
      <c r="Q255" s="24" t="s">
        <v>73</v>
      </c>
      <c r="R255" s="13"/>
    </row>
    <row r="256" ht="23" customHeight="1" spans="1:18">
      <c r="A256" s="13"/>
      <c r="B256" s="13"/>
      <c r="C256" s="13"/>
      <c r="D256" s="13"/>
      <c r="E256" s="13"/>
      <c r="F256" s="13"/>
      <c r="G256" s="13"/>
      <c r="H256" s="15">
        <v>5431</v>
      </c>
      <c r="I256" s="15">
        <v>8448</v>
      </c>
      <c r="J256" s="16">
        <f t="shared" si="49"/>
        <v>434.48</v>
      </c>
      <c r="K256" s="16">
        <f t="shared" si="50"/>
        <v>168.96</v>
      </c>
      <c r="L256" s="16">
        <f t="shared" si="51"/>
        <v>27.16</v>
      </c>
      <c r="M256" s="17">
        <v>0.25</v>
      </c>
      <c r="N256" s="28">
        <v>2</v>
      </c>
      <c r="O256" s="16">
        <v>315.3</v>
      </c>
      <c r="P256" s="24" t="s">
        <v>660</v>
      </c>
      <c r="Q256" s="24" t="s">
        <v>55</v>
      </c>
      <c r="R256" s="13"/>
    </row>
    <row r="257" ht="23" customHeight="1" spans="1:18">
      <c r="A257" s="13"/>
      <c r="B257" s="13"/>
      <c r="C257" s="13"/>
      <c r="D257" s="13"/>
      <c r="E257" s="13"/>
      <c r="F257" s="13"/>
      <c r="G257" s="13"/>
      <c r="H257" s="15">
        <v>5431</v>
      </c>
      <c r="I257" s="15">
        <v>5431</v>
      </c>
      <c r="J257" s="16">
        <f t="shared" si="49"/>
        <v>434.48</v>
      </c>
      <c r="K257" s="16">
        <f t="shared" si="50"/>
        <v>108.62</v>
      </c>
      <c r="L257" s="16">
        <f t="shared" si="51"/>
        <v>27.16</v>
      </c>
      <c r="M257" s="17">
        <v>0.25</v>
      </c>
      <c r="N257" s="28">
        <v>4</v>
      </c>
      <c r="O257" s="16">
        <v>570.26</v>
      </c>
      <c r="P257" s="24" t="s">
        <v>68</v>
      </c>
      <c r="Q257" s="23">
        <v>46174</v>
      </c>
      <c r="R257" s="13"/>
    </row>
    <row r="258" ht="23" customHeight="1" spans="1:18">
      <c r="A258" s="13">
        <v>196</v>
      </c>
      <c r="B258" s="13" t="s">
        <v>406</v>
      </c>
      <c r="C258" s="13" t="s">
        <v>690</v>
      </c>
      <c r="D258" s="13" t="s">
        <v>24</v>
      </c>
      <c r="E258" s="13" t="s">
        <v>691</v>
      </c>
      <c r="F258" s="13" t="s">
        <v>692</v>
      </c>
      <c r="G258" s="13" t="s">
        <v>27</v>
      </c>
      <c r="H258" s="15">
        <v>4999</v>
      </c>
      <c r="I258" s="15">
        <v>8332</v>
      </c>
      <c r="J258" s="16">
        <f t="shared" si="49"/>
        <v>399.92</v>
      </c>
      <c r="K258" s="16">
        <f t="shared" si="50"/>
        <v>166.64</v>
      </c>
      <c r="L258" s="16">
        <f t="shared" si="51"/>
        <v>25</v>
      </c>
      <c r="M258" s="17">
        <v>0.25</v>
      </c>
      <c r="N258" s="15">
        <v>2</v>
      </c>
      <c r="O258" s="16">
        <v>295.78</v>
      </c>
      <c r="P258" s="24" t="s">
        <v>586</v>
      </c>
      <c r="Q258" s="24" t="s">
        <v>78</v>
      </c>
      <c r="R258" s="13">
        <v>12</v>
      </c>
    </row>
    <row r="259" ht="23" customHeight="1" spans="1:18">
      <c r="A259" s="13"/>
      <c r="B259" s="13"/>
      <c r="C259" s="13"/>
      <c r="D259" s="13"/>
      <c r="E259" s="13"/>
      <c r="F259" s="13"/>
      <c r="G259" s="13"/>
      <c r="H259" s="15">
        <v>5069</v>
      </c>
      <c r="I259" s="15">
        <v>8448</v>
      </c>
      <c r="J259" s="16">
        <f t="shared" si="49"/>
        <v>405.52</v>
      </c>
      <c r="K259" s="16">
        <f t="shared" si="50"/>
        <v>168.96</v>
      </c>
      <c r="L259" s="16">
        <f t="shared" si="51"/>
        <v>25.35</v>
      </c>
      <c r="M259" s="17">
        <v>0.25</v>
      </c>
      <c r="N259" s="15">
        <v>5</v>
      </c>
      <c r="O259" s="16">
        <v>749.7875</v>
      </c>
      <c r="P259" s="24" t="s">
        <v>97</v>
      </c>
      <c r="Q259" s="24" t="s">
        <v>55</v>
      </c>
      <c r="R259" s="13"/>
    </row>
    <row r="260" ht="23" customHeight="1" spans="1:18">
      <c r="A260" s="13"/>
      <c r="B260" s="13"/>
      <c r="C260" s="13"/>
      <c r="D260" s="13"/>
      <c r="E260" s="13"/>
      <c r="F260" s="13"/>
      <c r="G260" s="13"/>
      <c r="H260" s="15">
        <v>5069</v>
      </c>
      <c r="I260" s="15">
        <v>5069</v>
      </c>
      <c r="J260" s="16">
        <f t="shared" si="49"/>
        <v>405.52</v>
      </c>
      <c r="K260" s="16">
        <f t="shared" si="50"/>
        <v>101.38</v>
      </c>
      <c r="L260" s="16">
        <f t="shared" si="51"/>
        <v>25.35</v>
      </c>
      <c r="M260" s="17">
        <v>0.25</v>
      </c>
      <c r="N260" s="15">
        <v>5</v>
      </c>
      <c r="O260" s="16">
        <v>665.3125</v>
      </c>
      <c r="P260" s="24" t="s">
        <v>68</v>
      </c>
      <c r="Q260" s="23">
        <v>46204</v>
      </c>
      <c r="R260" s="13"/>
    </row>
    <row r="261" ht="23" customHeight="1" spans="1:18">
      <c r="A261" s="13">
        <v>197</v>
      </c>
      <c r="B261" s="13" t="s">
        <v>406</v>
      </c>
      <c r="C261" s="13" t="s">
        <v>693</v>
      </c>
      <c r="D261" s="13" t="s">
        <v>24</v>
      </c>
      <c r="E261" s="13" t="s">
        <v>694</v>
      </c>
      <c r="F261" s="13" t="s">
        <v>695</v>
      </c>
      <c r="G261" s="13" t="s">
        <v>27</v>
      </c>
      <c r="H261" s="15">
        <v>4999</v>
      </c>
      <c r="I261" s="15">
        <v>8332</v>
      </c>
      <c r="J261" s="16">
        <f t="shared" si="49"/>
        <v>399.92</v>
      </c>
      <c r="K261" s="16">
        <f t="shared" si="50"/>
        <v>166.64</v>
      </c>
      <c r="L261" s="16">
        <f t="shared" si="51"/>
        <v>25</v>
      </c>
      <c r="M261" s="17">
        <v>0.25</v>
      </c>
      <c r="N261" s="28">
        <v>1</v>
      </c>
      <c r="O261" s="16">
        <v>147.89</v>
      </c>
      <c r="P261" s="24" t="s">
        <v>78</v>
      </c>
      <c r="Q261" s="24" t="s">
        <v>78</v>
      </c>
      <c r="R261" s="13">
        <v>12</v>
      </c>
    </row>
    <row r="262" ht="23" customHeight="1" spans="1:18">
      <c r="A262" s="13"/>
      <c r="B262" s="13"/>
      <c r="C262" s="13"/>
      <c r="D262" s="13"/>
      <c r="E262" s="13"/>
      <c r="F262" s="13"/>
      <c r="G262" s="13"/>
      <c r="H262" s="15">
        <v>5069</v>
      </c>
      <c r="I262" s="15">
        <v>8448</v>
      </c>
      <c r="J262" s="16">
        <f t="shared" si="49"/>
        <v>405.52</v>
      </c>
      <c r="K262" s="16">
        <f t="shared" si="50"/>
        <v>168.96</v>
      </c>
      <c r="L262" s="16">
        <f t="shared" si="51"/>
        <v>25.35</v>
      </c>
      <c r="M262" s="17">
        <v>0.25</v>
      </c>
      <c r="N262" s="28">
        <v>5</v>
      </c>
      <c r="O262" s="16">
        <v>749.79</v>
      </c>
      <c r="P262" s="24" t="s">
        <v>97</v>
      </c>
      <c r="Q262" s="24" t="s">
        <v>55</v>
      </c>
      <c r="R262" s="13"/>
    </row>
    <row r="263" ht="23" customHeight="1" spans="1:18">
      <c r="A263" s="13"/>
      <c r="B263" s="13"/>
      <c r="C263" s="13"/>
      <c r="D263" s="13"/>
      <c r="E263" s="13"/>
      <c r="F263" s="13"/>
      <c r="G263" s="13"/>
      <c r="H263" s="15">
        <v>5069</v>
      </c>
      <c r="I263" s="15">
        <v>5069</v>
      </c>
      <c r="J263" s="16">
        <f t="shared" si="49"/>
        <v>405.52</v>
      </c>
      <c r="K263" s="16">
        <f t="shared" si="50"/>
        <v>101.38</v>
      </c>
      <c r="L263" s="16">
        <f t="shared" si="51"/>
        <v>25.35</v>
      </c>
      <c r="M263" s="17">
        <v>0.25</v>
      </c>
      <c r="N263" s="28">
        <v>6</v>
      </c>
      <c r="O263" s="16">
        <v>798.37</v>
      </c>
      <c r="P263" s="24" t="s">
        <v>68</v>
      </c>
      <c r="Q263" s="34">
        <v>46235</v>
      </c>
      <c r="R263" s="13"/>
    </row>
    <row r="264" ht="23" customHeight="1" spans="1:18">
      <c r="A264" s="13">
        <v>198</v>
      </c>
      <c r="B264" s="13" t="s">
        <v>406</v>
      </c>
      <c r="C264" s="13" t="s">
        <v>696</v>
      </c>
      <c r="D264" s="13" t="s">
        <v>24</v>
      </c>
      <c r="E264" s="13" t="s">
        <v>697</v>
      </c>
      <c r="F264" s="13" t="s">
        <v>698</v>
      </c>
      <c r="G264" s="13" t="s">
        <v>27</v>
      </c>
      <c r="H264" s="15">
        <v>5069</v>
      </c>
      <c r="I264" s="15">
        <v>8448</v>
      </c>
      <c r="J264" s="16">
        <f t="shared" si="49"/>
        <v>405.52</v>
      </c>
      <c r="K264" s="16">
        <f t="shared" si="50"/>
        <v>168.96</v>
      </c>
      <c r="L264" s="16">
        <f t="shared" si="51"/>
        <v>25.35</v>
      </c>
      <c r="M264" s="17">
        <v>0.25</v>
      </c>
      <c r="N264" s="28">
        <v>3</v>
      </c>
      <c r="O264" s="16">
        <v>449.87</v>
      </c>
      <c r="P264" s="24" t="s">
        <v>73</v>
      </c>
      <c r="Q264" s="24" t="s">
        <v>55</v>
      </c>
      <c r="R264" s="13">
        <v>9</v>
      </c>
    </row>
    <row r="265" ht="23" customHeight="1" spans="1:18">
      <c r="A265" s="13"/>
      <c r="B265" s="13"/>
      <c r="C265" s="13"/>
      <c r="D265" s="13"/>
      <c r="E265" s="13"/>
      <c r="F265" s="13"/>
      <c r="G265" s="13"/>
      <c r="H265" s="15">
        <v>5069</v>
      </c>
      <c r="I265" s="15">
        <v>5069</v>
      </c>
      <c r="J265" s="16">
        <f t="shared" si="49"/>
        <v>405.52</v>
      </c>
      <c r="K265" s="16">
        <f t="shared" si="50"/>
        <v>101.38</v>
      </c>
      <c r="L265" s="16">
        <f t="shared" si="51"/>
        <v>25.35</v>
      </c>
      <c r="M265" s="17">
        <v>0.25</v>
      </c>
      <c r="N265" s="28">
        <v>6</v>
      </c>
      <c r="O265" s="16">
        <v>798.38</v>
      </c>
      <c r="P265" s="24" t="s">
        <v>68</v>
      </c>
      <c r="Q265" s="23">
        <v>46235</v>
      </c>
      <c r="R265" s="13"/>
    </row>
    <row r="266" ht="23" customHeight="1" spans="1:18">
      <c r="A266" s="13">
        <v>199</v>
      </c>
      <c r="B266" s="13" t="s">
        <v>699</v>
      </c>
      <c r="C266" s="24" t="s">
        <v>700</v>
      </c>
      <c r="D266" s="24" t="s">
        <v>34</v>
      </c>
      <c r="E266" s="24" t="s">
        <v>701</v>
      </c>
      <c r="F266" s="24" t="s">
        <v>702</v>
      </c>
      <c r="G266" s="24" t="s">
        <v>27</v>
      </c>
      <c r="H266" s="15">
        <v>4999</v>
      </c>
      <c r="I266" s="15">
        <v>8332</v>
      </c>
      <c r="J266" s="16">
        <f t="shared" si="49"/>
        <v>399.92</v>
      </c>
      <c r="K266" s="16">
        <f t="shared" si="50"/>
        <v>166.64</v>
      </c>
      <c r="L266" s="16">
        <f t="shared" si="51"/>
        <v>25</v>
      </c>
      <c r="M266" s="17">
        <v>0.25</v>
      </c>
      <c r="N266" s="28">
        <v>7</v>
      </c>
      <c r="O266" s="16">
        <v>1035.23</v>
      </c>
      <c r="P266" s="24" t="s">
        <v>606</v>
      </c>
      <c r="Q266" s="23">
        <v>45901</v>
      </c>
      <c r="R266" s="13">
        <v>12</v>
      </c>
    </row>
    <row r="267" ht="23" customHeight="1" spans="1:18">
      <c r="A267" s="13"/>
      <c r="B267" s="13"/>
      <c r="C267" s="24"/>
      <c r="D267" s="24"/>
      <c r="E267" s="24"/>
      <c r="F267" s="24"/>
      <c r="G267" s="24"/>
      <c r="H267" s="15">
        <v>5069</v>
      </c>
      <c r="I267" s="15">
        <v>8448</v>
      </c>
      <c r="J267" s="16">
        <f t="shared" si="49"/>
        <v>405.52</v>
      </c>
      <c r="K267" s="16">
        <f t="shared" si="50"/>
        <v>168.96</v>
      </c>
      <c r="L267" s="16">
        <f t="shared" si="51"/>
        <v>25.35</v>
      </c>
      <c r="M267" s="17">
        <v>0.25</v>
      </c>
      <c r="N267" s="28">
        <v>5</v>
      </c>
      <c r="O267" s="16">
        <v>749.79</v>
      </c>
      <c r="P267" s="24" t="s">
        <v>97</v>
      </c>
      <c r="Q267" s="23">
        <v>46054</v>
      </c>
      <c r="R267" s="13"/>
    </row>
    <row r="268" ht="23" customHeight="1" spans="1:18">
      <c r="A268" s="13">
        <v>200</v>
      </c>
      <c r="B268" s="13" t="s">
        <v>703</v>
      </c>
      <c r="C268" s="13" t="s">
        <v>704</v>
      </c>
      <c r="D268" s="13" t="s">
        <v>34</v>
      </c>
      <c r="E268" s="13" t="s">
        <v>705</v>
      </c>
      <c r="F268" s="13" t="s">
        <v>706</v>
      </c>
      <c r="G268" s="13" t="s">
        <v>27</v>
      </c>
      <c r="H268" s="15">
        <v>5069</v>
      </c>
      <c r="I268" s="15">
        <v>8448</v>
      </c>
      <c r="J268" s="16">
        <f t="shared" si="49"/>
        <v>405.52</v>
      </c>
      <c r="K268" s="16">
        <f t="shared" si="50"/>
        <v>168.96</v>
      </c>
      <c r="L268" s="16">
        <f t="shared" si="51"/>
        <v>25.35</v>
      </c>
      <c r="M268" s="17">
        <v>0.25</v>
      </c>
      <c r="N268" s="28">
        <v>4</v>
      </c>
      <c r="O268" s="16">
        <v>599.83</v>
      </c>
      <c r="P268" s="24" t="s">
        <v>48</v>
      </c>
      <c r="Q268" s="24" t="s">
        <v>55</v>
      </c>
      <c r="R268" s="13">
        <v>9</v>
      </c>
    </row>
    <row r="269" ht="23" customHeight="1" spans="1:18">
      <c r="A269" s="13"/>
      <c r="B269" s="13"/>
      <c r="C269" s="13"/>
      <c r="D269" s="13"/>
      <c r="E269" s="13"/>
      <c r="F269" s="13"/>
      <c r="G269" s="13"/>
      <c r="H269" s="15">
        <v>5069</v>
      </c>
      <c r="I269" s="15">
        <v>5069</v>
      </c>
      <c r="J269" s="16">
        <f t="shared" si="49"/>
        <v>405.52</v>
      </c>
      <c r="K269" s="16">
        <f t="shared" si="50"/>
        <v>101.38</v>
      </c>
      <c r="L269" s="16">
        <f t="shared" si="51"/>
        <v>25.35</v>
      </c>
      <c r="M269" s="17">
        <v>0.25</v>
      </c>
      <c r="N269" s="28">
        <v>5</v>
      </c>
      <c r="O269" s="16">
        <v>665.31</v>
      </c>
      <c r="P269" s="24" t="s">
        <v>68</v>
      </c>
      <c r="Q269" s="34">
        <v>46204</v>
      </c>
      <c r="R269" s="13"/>
    </row>
    <row r="270" ht="23" customHeight="1" spans="1:18">
      <c r="A270" s="13">
        <v>201</v>
      </c>
      <c r="B270" s="13" t="s">
        <v>703</v>
      </c>
      <c r="C270" s="13" t="s">
        <v>707</v>
      </c>
      <c r="D270" s="13" t="s">
        <v>24</v>
      </c>
      <c r="E270" s="13" t="s">
        <v>708</v>
      </c>
      <c r="F270" s="13" t="s">
        <v>709</v>
      </c>
      <c r="G270" s="13" t="s">
        <v>27</v>
      </c>
      <c r="H270" s="15">
        <v>5069</v>
      </c>
      <c r="I270" s="15">
        <v>8448</v>
      </c>
      <c r="J270" s="16">
        <f t="shared" si="49"/>
        <v>405.52</v>
      </c>
      <c r="K270" s="16">
        <f t="shared" si="50"/>
        <v>168.96</v>
      </c>
      <c r="L270" s="16">
        <f t="shared" si="51"/>
        <v>25.35</v>
      </c>
      <c r="M270" s="17">
        <v>0.25</v>
      </c>
      <c r="N270" s="28">
        <v>4</v>
      </c>
      <c r="O270" s="16">
        <v>599.83</v>
      </c>
      <c r="P270" s="24" t="s">
        <v>48</v>
      </c>
      <c r="Q270" s="23">
        <v>46054</v>
      </c>
      <c r="R270" s="13">
        <v>9</v>
      </c>
    </row>
    <row r="271" ht="23" customHeight="1" spans="1:18">
      <c r="A271" s="13"/>
      <c r="B271" s="13"/>
      <c r="C271" s="13"/>
      <c r="D271" s="13"/>
      <c r="E271" s="13"/>
      <c r="F271" s="13"/>
      <c r="G271" s="13"/>
      <c r="H271" s="15">
        <v>5069</v>
      </c>
      <c r="I271" s="15">
        <v>5069</v>
      </c>
      <c r="J271" s="16">
        <f t="shared" si="49"/>
        <v>405.52</v>
      </c>
      <c r="K271" s="16">
        <f t="shared" si="50"/>
        <v>101.38</v>
      </c>
      <c r="L271" s="16">
        <f t="shared" si="51"/>
        <v>25.35</v>
      </c>
      <c r="M271" s="17">
        <v>0.25</v>
      </c>
      <c r="N271" s="28">
        <v>5</v>
      </c>
      <c r="O271" s="16">
        <v>665.31</v>
      </c>
      <c r="P271" s="24" t="s">
        <v>68</v>
      </c>
      <c r="Q271" s="23">
        <v>46204</v>
      </c>
      <c r="R271" s="13"/>
    </row>
    <row r="272" ht="23" customHeight="1" spans="1:18">
      <c r="A272" s="13">
        <v>202</v>
      </c>
      <c r="B272" s="13" t="s">
        <v>630</v>
      </c>
      <c r="C272" s="13" t="s">
        <v>710</v>
      </c>
      <c r="D272" s="13" t="s">
        <v>24</v>
      </c>
      <c r="E272" s="13" t="s">
        <v>711</v>
      </c>
      <c r="F272" s="13" t="s">
        <v>712</v>
      </c>
      <c r="G272" s="13" t="s">
        <v>27</v>
      </c>
      <c r="H272" s="15">
        <v>4999</v>
      </c>
      <c r="I272" s="15">
        <v>8332</v>
      </c>
      <c r="J272" s="16">
        <f t="shared" si="49"/>
        <v>399.92</v>
      </c>
      <c r="K272" s="16">
        <f t="shared" si="50"/>
        <v>166.64</v>
      </c>
      <c r="L272" s="16">
        <f t="shared" si="51"/>
        <v>25</v>
      </c>
      <c r="M272" s="17">
        <v>0.25</v>
      </c>
      <c r="N272" s="28">
        <v>9</v>
      </c>
      <c r="O272" s="16">
        <v>1331.01</v>
      </c>
      <c r="P272" s="24" t="s">
        <v>713</v>
      </c>
      <c r="Q272" s="23">
        <v>45901</v>
      </c>
      <c r="R272" s="13">
        <v>12</v>
      </c>
    </row>
    <row r="273" ht="23" customHeight="1" spans="1:18">
      <c r="A273" s="13"/>
      <c r="B273" s="13"/>
      <c r="C273" s="13"/>
      <c r="D273" s="13"/>
      <c r="E273" s="13"/>
      <c r="F273" s="13"/>
      <c r="G273" s="13"/>
      <c r="H273" s="15">
        <v>5069</v>
      </c>
      <c r="I273" s="15">
        <v>8448</v>
      </c>
      <c r="J273" s="16">
        <f t="shared" si="49"/>
        <v>405.52</v>
      </c>
      <c r="K273" s="16">
        <f t="shared" si="50"/>
        <v>168.96</v>
      </c>
      <c r="L273" s="16">
        <f t="shared" si="51"/>
        <v>25.35</v>
      </c>
      <c r="M273" s="17">
        <v>0.25</v>
      </c>
      <c r="N273" s="28">
        <v>3</v>
      </c>
      <c r="O273" s="16">
        <v>449.87</v>
      </c>
      <c r="P273" s="24" t="s">
        <v>97</v>
      </c>
      <c r="Q273" s="23">
        <v>45992</v>
      </c>
      <c r="R273" s="13"/>
    </row>
    <row r="274" ht="23" customHeight="1" spans="1:18">
      <c r="A274" s="13">
        <v>203</v>
      </c>
      <c r="B274" s="13" t="s">
        <v>714</v>
      </c>
      <c r="C274" s="13" t="s">
        <v>715</v>
      </c>
      <c r="D274" s="13" t="s">
        <v>34</v>
      </c>
      <c r="E274" s="13" t="s">
        <v>716</v>
      </c>
      <c r="F274" s="13" t="s">
        <v>717</v>
      </c>
      <c r="G274" s="13" t="s">
        <v>27</v>
      </c>
      <c r="H274" s="15">
        <v>5069</v>
      </c>
      <c r="I274" s="15">
        <v>8448</v>
      </c>
      <c r="J274" s="16">
        <f t="shared" si="49"/>
        <v>405.52</v>
      </c>
      <c r="K274" s="16">
        <f t="shared" si="50"/>
        <v>168.96</v>
      </c>
      <c r="L274" s="16">
        <f t="shared" si="51"/>
        <v>25.35</v>
      </c>
      <c r="M274" s="17">
        <v>0.25</v>
      </c>
      <c r="N274" s="28">
        <v>3</v>
      </c>
      <c r="O274" s="16">
        <v>449.87</v>
      </c>
      <c r="P274" s="24" t="s">
        <v>73</v>
      </c>
      <c r="Q274" s="24" t="s">
        <v>55</v>
      </c>
      <c r="R274" s="13">
        <v>8</v>
      </c>
    </row>
    <row r="275" ht="23" customHeight="1" spans="1:18">
      <c r="A275" s="13"/>
      <c r="B275" s="13"/>
      <c r="C275" s="13"/>
      <c r="D275" s="13"/>
      <c r="E275" s="13"/>
      <c r="F275" s="13"/>
      <c r="G275" s="13"/>
      <c r="H275" s="15">
        <v>5069</v>
      </c>
      <c r="I275" s="15">
        <v>5069</v>
      </c>
      <c r="J275" s="16">
        <f t="shared" si="49"/>
        <v>405.52</v>
      </c>
      <c r="K275" s="16">
        <f t="shared" si="50"/>
        <v>101.38</v>
      </c>
      <c r="L275" s="16">
        <f t="shared" si="51"/>
        <v>25.35</v>
      </c>
      <c r="M275" s="17">
        <v>0.25</v>
      </c>
      <c r="N275" s="28">
        <v>5</v>
      </c>
      <c r="O275" s="16">
        <v>665.31</v>
      </c>
      <c r="P275" s="24" t="s">
        <v>68</v>
      </c>
      <c r="Q275" s="23">
        <v>46204</v>
      </c>
      <c r="R275" s="13"/>
    </row>
    <row r="276" ht="23" customHeight="1" spans="1:18">
      <c r="A276" s="13">
        <v>204</v>
      </c>
      <c r="B276" s="13" t="s">
        <v>718</v>
      </c>
      <c r="C276" s="13" t="s">
        <v>719</v>
      </c>
      <c r="D276" s="13" t="s">
        <v>24</v>
      </c>
      <c r="E276" s="13" t="s">
        <v>720</v>
      </c>
      <c r="F276" s="13" t="s">
        <v>721</v>
      </c>
      <c r="G276" s="13" t="s">
        <v>27</v>
      </c>
      <c r="H276" s="15">
        <v>5069</v>
      </c>
      <c r="I276" s="15">
        <v>8448</v>
      </c>
      <c r="J276" s="16">
        <f t="shared" si="49"/>
        <v>405.52</v>
      </c>
      <c r="K276" s="16">
        <f t="shared" si="50"/>
        <v>168.96</v>
      </c>
      <c r="L276" s="16">
        <f t="shared" si="51"/>
        <v>25.35</v>
      </c>
      <c r="M276" s="17">
        <v>0.25</v>
      </c>
      <c r="N276" s="28">
        <v>2</v>
      </c>
      <c r="O276" s="16">
        <v>299.915</v>
      </c>
      <c r="P276" s="24" t="s">
        <v>660</v>
      </c>
      <c r="Q276" s="24" t="s">
        <v>55</v>
      </c>
      <c r="R276" s="13">
        <v>4</v>
      </c>
    </row>
    <row r="277" ht="23" customHeight="1" spans="1:18">
      <c r="A277" s="13"/>
      <c r="B277" s="13"/>
      <c r="C277" s="13" t="s">
        <v>719</v>
      </c>
      <c r="D277" s="13"/>
      <c r="E277" s="13"/>
      <c r="F277" s="13"/>
      <c r="G277" s="13"/>
      <c r="H277" s="15">
        <v>5069</v>
      </c>
      <c r="I277" s="15">
        <v>5069</v>
      </c>
      <c r="J277" s="16">
        <f t="shared" si="49"/>
        <v>405.52</v>
      </c>
      <c r="K277" s="16">
        <f t="shared" si="50"/>
        <v>101.38</v>
      </c>
      <c r="L277" s="16">
        <f t="shared" si="51"/>
        <v>25.35</v>
      </c>
      <c r="M277" s="17">
        <v>0.25</v>
      </c>
      <c r="N277" s="28">
        <v>2</v>
      </c>
      <c r="O277" s="16">
        <v>266.125</v>
      </c>
      <c r="P277" s="24" t="s">
        <v>68</v>
      </c>
      <c r="Q277" s="23">
        <v>46113</v>
      </c>
      <c r="R277" s="13"/>
    </row>
    <row r="278" ht="23" customHeight="1" spans="1:18">
      <c r="A278" s="13">
        <v>205</v>
      </c>
      <c r="B278" s="13" t="s">
        <v>722</v>
      </c>
      <c r="C278" s="13" t="s">
        <v>723</v>
      </c>
      <c r="D278" s="13" t="s">
        <v>24</v>
      </c>
      <c r="E278" s="13" t="s">
        <v>724</v>
      </c>
      <c r="F278" s="13" t="s">
        <v>725</v>
      </c>
      <c r="G278" s="13" t="s">
        <v>27</v>
      </c>
      <c r="H278" s="15">
        <v>4999</v>
      </c>
      <c r="I278" s="15">
        <v>8332</v>
      </c>
      <c r="J278" s="16">
        <f t="shared" si="49"/>
        <v>399.92</v>
      </c>
      <c r="K278" s="16">
        <f t="shared" si="50"/>
        <v>166.64</v>
      </c>
      <c r="L278" s="16">
        <f t="shared" si="51"/>
        <v>25</v>
      </c>
      <c r="M278" s="17">
        <v>0.25</v>
      </c>
      <c r="N278" s="15">
        <v>1</v>
      </c>
      <c r="O278" s="16">
        <v>147.89</v>
      </c>
      <c r="P278" s="24" t="s">
        <v>78</v>
      </c>
      <c r="Q278" s="24" t="s">
        <v>78</v>
      </c>
      <c r="R278" s="13">
        <v>3</v>
      </c>
    </row>
    <row r="279" ht="23" customHeight="1" spans="1:18">
      <c r="A279" s="13"/>
      <c r="B279" s="13"/>
      <c r="C279" s="13"/>
      <c r="D279" s="13"/>
      <c r="E279" s="13"/>
      <c r="F279" s="13"/>
      <c r="G279" s="13"/>
      <c r="H279" s="15">
        <v>5069</v>
      </c>
      <c r="I279" s="15">
        <v>8448</v>
      </c>
      <c r="J279" s="16">
        <f t="shared" si="49"/>
        <v>405.52</v>
      </c>
      <c r="K279" s="16">
        <f t="shared" si="50"/>
        <v>168.96</v>
      </c>
      <c r="L279" s="16">
        <f t="shared" si="51"/>
        <v>25.35</v>
      </c>
      <c r="M279" s="17">
        <v>0.25</v>
      </c>
      <c r="N279" s="15">
        <v>2</v>
      </c>
      <c r="O279" s="16">
        <v>299.92</v>
      </c>
      <c r="P279" s="24" t="s">
        <v>97</v>
      </c>
      <c r="Q279" s="23">
        <v>45962</v>
      </c>
      <c r="R279" s="13"/>
    </row>
    <row r="280" ht="23" customHeight="1" spans="1:18">
      <c r="A280" s="13">
        <v>206</v>
      </c>
      <c r="B280" s="13" t="s">
        <v>726</v>
      </c>
      <c r="C280" s="13" t="s">
        <v>727</v>
      </c>
      <c r="D280" s="13" t="s">
        <v>24</v>
      </c>
      <c r="E280" s="13" t="s">
        <v>728</v>
      </c>
      <c r="F280" s="13" t="s">
        <v>729</v>
      </c>
      <c r="G280" s="13" t="s">
        <v>27</v>
      </c>
      <c r="H280" s="15">
        <v>5069</v>
      </c>
      <c r="I280" s="15">
        <v>8448</v>
      </c>
      <c r="J280" s="16">
        <f t="shared" si="49"/>
        <v>405.52</v>
      </c>
      <c r="K280" s="16">
        <f t="shared" si="50"/>
        <v>168.96</v>
      </c>
      <c r="L280" s="16">
        <f t="shared" si="51"/>
        <v>25.35</v>
      </c>
      <c r="M280" s="17">
        <v>0.25</v>
      </c>
      <c r="N280" s="28">
        <v>2</v>
      </c>
      <c r="O280" s="16">
        <v>299.915</v>
      </c>
      <c r="P280" s="24" t="s">
        <v>660</v>
      </c>
      <c r="Q280" s="24" t="s">
        <v>55</v>
      </c>
      <c r="R280" s="13">
        <v>8</v>
      </c>
    </row>
    <row r="281" ht="23" customHeight="1" spans="1:18">
      <c r="A281" s="13"/>
      <c r="B281" s="13"/>
      <c r="C281" s="13"/>
      <c r="D281" s="13"/>
      <c r="E281" s="13"/>
      <c r="F281" s="13"/>
      <c r="G281" s="13"/>
      <c r="H281" s="15">
        <v>5069</v>
      </c>
      <c r="I281" s="15">
        <v>5069</v>
      </c>
      <c r="J281" s="16">
        <f t="shared" si="49"/>
        <v>405.52</v>
      </c>
      <c r="K281" s="16">
        <f t="shared" si="50"/>
        <v>101.38</v>
      </c>
      <c r="L281" s="16">
        <f t="shared" si="51"/>
        <v>25.35</v>
      </c>
      <c r="M281" s="17">
        <v>0.25</v>
      </c>
      <c r="N281" s="28">
        <v>6</v>
      </c>
      <c r="O281" s="16">
        <v>798.375</v>
      </c>
      <c r="P281" s="24" t="s">
        <v>68</v>
      </c>
      <c r="Q281" s="23">
        <v>46235</v>
      </c>
      <c r="R281" s="13"/>
    </row>
    <row r="282" ht="23" customHeight="1" spans="1:18">
      <c r="A282" s="13">
        <v>207</v>
      </c>
      <c r="B282" s="13" t="s">
        <v>730</v>
      </c>
      <c r="C282" s="13" t="s">
        <v>731</v>
      </c>
      <c r="D282" s="13" t="s">
        <v>24</v>
      </c>
      <c r="E282" s="13" t="s">
        <v>732</v>
      </c>
      <c r="F282" s="13" t="s">
        <v>733</v>
      </c>
      <c r="G282" s="13" t="s">
        <v>27</v>
      </c>
      <c r="H282" s="15">
        <v>4999</v>
      </c>
      <c r="I282" s="15">
        <v>8332</v>
      </c>
      <c r="J282" s="16">
        <f t="shared" si="49"/>
        <v>399.92</v>
      </c>
      <c r="K282" s="16">
        <f t="shared" si="50"/>
        <v>166.64</v>
      </c>
      <c r="L282" s="16">
        <f t="shared" si="51"/>
        <v>25</v>
      </c>
      <c r="M282" s="17">
        <v>0.25</v>
      </c>
      <c r="N282" s="28">
        <v>9</v>
      </c>
      <c r="O282" s="16">
        <v>1331.01</v>
      </c>
      <c r="P282" s="24" t="s">
        <v>713</v>
      </c>
      <c r="Q282" s="23">
        <v>45901</v>
      </c>
      <c r="R282" s="13">
        <v>12</v>
      </c>
    </row>
    <row r="283" ht="23" customHeight="1" spans="1:18">
      <c r="A283" s="13"/>
      <c r="B283" s="13"/>
      <c r="C283" s="13"/>
      <c r="D283" s="13"/>
      <c r="E283" s="13"/>
      <c r="F283" s="13"/>
      <c r="G283" s="13"/>
      <c r="H283" s="15">
        <v>5069</v>
      </c>
      <c r="I283" s="15">
        <v>8448</v>
      </c>
      <c r="J283" s="16">
        <f t="shared" si="49"/>
        <v>405.52</v>
      </c>
      <c r="K283" s="16">
        <f t="shared" si="50"/>
        <v>168.96</v>
      </c>
      <c r="L283" s="16">
        <f t="shared" si="51"/>
        <v>25.35</v>
      </c>
      <c r="M283" s="17">
        <v>0.25</v>
      </c>
      <c r="N283" s="28">
        <v>3</v>
      </c>
      <c r="O283" s="16">
        <v>449.87</v>
      </c>
      <c r="P283" s="24" t="s">
        <v>97</v>
      </c>
      <c r="Q283" s="23">
        <v>45992</v>
      </c>
      <c r="R283" s="13"/>
    </row>
    <row r="284" ht="23" customHeight="1" spans="1:18">
      <c r="A284" s="13">
        <v>208</v>
      </c>
      <c r="B284" s="13" t="s">
        <v>518</v>
      </c>
      <c r="C284" s="13" t="s">
        <v>734</v>
      </c>
      <c r="D284" s="13" t="s">
        <v>24</v>
      </c>
      <c r="E284" s="13" t="s">
        <v>735</v>
      </c>
      <c r="F284" s="13" t="s">
        <v>736</v>
      </c>
      <c r="G284" s="13" t="s">
        <v>47</v>
      </c>
      <c r="H284" s="15">
        <v>5069</v>
      </c>
      <c r="I284" s="15">
        <v>8448</v>
      </c>
      <c r="J284" s="16">
        <f t="shared" si="49"/>
        <v>405.52</v>
      </c>
      <c r="K284" s="16">
        <f t="shared" si="50"/>
        <v>168.96</v>
      </c>
      <c r="L284" s="16">
        <f t="shared" si="51"/>
        <v>25.35</v>
      </c>
      <c r="M284" s="17">
        <v>0.25</v>
      </c>
      <c r="N284" s="28">
        <v>5</v>
      </c>
      <c r="O284" s="16">
        <v>749.79</v>
      </c>
      <c r="P284" s="24" t="s">
        <v>97</v>
      </c>
      <c r="Q284" s="24" t="s">
        <v>55</v>
      </c>
      <c r="R284" s="13">
        <v>11</v>
      </c>
    </row>
    <row r="285" ht="23" customHeight="1" spans="1:18">
      <c r="A285" s="13"/>
      <c r="B285" s="13"/>
      <c r="C285" s="13"/>
      <c r="D285" s="13"/>
      <c r="E285" s="13"/>
      <c r="F285" s="13"/>
      <c r="G285" s="13"/>
      <c r="H285" s="15">
        <v>5069</v>
      </c>
      <c r="I285" s="15">
        <v>5069</v>
      </c>
      <c r="J285" s="16">
        <f t="shared" si="49"/>
        <v>405.52</v>
      </c>
      <c r="K285" s="16">
        <f t="shared" si="50"/>
        <v>101.38</v>
      </c>
      <c r="L285" s="16">
        <f t="shared" si="51"/>
        <v>25.35</v>
      </c>
      <c r="M285" s="17">
        <v>0.25</v>
      </c>
      <c r="N285" s="28">
        <v>6</v>
      </c>
      <c r="O285" s="16">
        <v>798.37</v>
      </c>
      <c r="P285" s="24" t="s">
        <v>68</v>
      </c>
      <c r="Q285" s="23">
        <v>46235</v>
      </c>
      <c r="R285" s="13"/>
    </row>
    <row r="286" ht="23" customHeight="1" spans="1:18">
      <c r="A286" s="13">
        <v>209</v>
      </c>
      <c r="B286" s="13" t="s">
        <v>737</v>
      </c>
      <c r="C286" s="13" t="s">
        <v>738</v>
      </c>
      <c r="D286" s="13" t="s">
        <v>24</v>
      </c>
      <c r="E286" s="13" t="s">
        <v>739</v>
      </c>
      <c r="F286" s="13" t="s">
        <v>740</v>
      </c>
      <c r="G286" s="13" t="s">
        <v>27</v>
      </c>
      <c r="H286" s="15">
        <v>5388</v>
      </c>
      <c r="I286" s="15">
        <v>8332</v>
      </c>
      <c r="J286" s="16">
        <f t="shared" si="49"/>
        <v>431.04</v>
      </c>
      <c r="K286" s="16">
        <f t="shared" si="50"/>
        <v>166.64</v>
      </c>
      <c r="L286" s="16">
        <f t="shared" si="51"/>
        <v>26.94</v>
      </c>
      <c r="M286" s="17">
        <v>0.25</v>
      </c>
      <c r="N286" s="28">
        <v>9</v>
      </c>
      <c r="O286" s="16">
        <v>1405.395</v>
      </c>
      <c r="P286" s="24" t="s">
        <v>713</v>
      </c>
      <c r="Q286" s="23">
        <v>45901</v>
      </c>
      <c r="R286" s="13">
        <v>12</v>
      </c>
    </row>
    <row r="287" ht="23" customHeight="1" spans="1:18">
      <c r="A287" s="13"/>
      <c r="B287" s="13"/>
      <c r="C287" s="13"/>
      <c r="D287" s="13"/>
      <c r="E287" s="13"/>
      <c r="F287" s="13"/>
      <c r="G287" s="13"/>
      <c r="H287" s="15">
        <v>5388</v>
      </c>
      <c r="I287" s="15">
        <v>8448</v>
      </c>
      <c r="J287" s="16">
        <f t="shared" si="49"/>
        <v>431.04</v>
      </c>
      <c r="K287" s="16">
        <f t="shared" si="50"/>
        <v>168.96</v>
      </c>
      <c r="L287" s="16">
        <f t="shared" si="51"/>
        <v>26.94</v>
      </c>
      <c r="M287" s="17">
        <v>0.25</v>
      </c>
      <c r="N287" s="28">
        <v>3</v>
      </c>
      <c r="O287" s="16">
        <v>470.205</v>
      </c>
      <c r="P287" s="24" t="s">
        <v>97</v>
      </c>
      <c r="Q287" s="23">
        <v>45992</v>
      </c>
      <c r="R287" s="13"/>
    </row>
    <row r="288" ht="23" customHeight="1" spans="1:18">
      <c r="A288" s="13">
        <v>210</v>
      </c>
      <c r="B288" s="13" t="s">
        <v>741</v>
      </c>
      <c r="C288" s="13" t="s">
        <v>742</v>
      </c>
      <c r="D288" s="13" t="s">
        <v>34</v>
      </c>
      <c r="E288" s="13" t="s">
        <v>743</v>
      </c>
      <c r="F288" s="13" t="s">
        <v>744</v>
      </c>
      <c r="G288" s="13" t="s">
        <v>47</v>
      </c>
      <c r="H288" s="15">
        <v>5069</v>
      </c>
      <c r="I288" s="15">
        <v>8448</v>
      </c>
      <c r="J288" s="16">
        <f t="shared" si="49"/>
        <v>405.52</v>
      </c>
      <c r="K288" s="16">
        <f t="shared" si="50"/>
        <v>168.96</v>
      </c>
      <c r="L288" s="16">
        <f t="shared" si="51"/>
        <v>25.35</v>
      </c>
      <c r="M288" s="17">
        <v>0.25</v>
      </c>
      <c r="N288" s="28">
        <v>3</v>
      </c>
      <c r="O288" s="16">
        <v>449.87</v>
      </c>
      <c r="P288" s="24" t="s">
        <v>73</v>
      </c>
      <c r="Q288" s="24" t="s">
        <v>55</v>
      </c>
      <c r="R288" s="13">
        <v>9</v>
      </c>
    </row>
    <row r="289" ht="23" customHeight="1" spans="1:18">
      <c r="A289" s="13"/>
      <c r="B289" s="13"/>
      <c r="C289" s="13"/>
      <c r="D289" s="13"/>
      <c r="E289" s="13"/>
      <c r="F289" s="13"/>
      <c r="G289" s="13"/>
      <c r="H289" s="15">
        <v>5069</v>
      </c>
      <c r="I289" s="15">
        <v>5069</v>
      </c>
      <c r="J289" s="16">
        <f t="shared" si="49"/>
        <v>405.52</v>
      </c>
      <c r="K289" s="16">
        <f t="shared" si="50"/>
        <v>101.38</v>
      </c>
      <c r="L289" s="16">
        <f t="shared" si="51"/>
        <v>25.35</v>
      </c>
      <c r="M289" s="17">
        <v>0.25</v>
      </c>
      <c r="N289" s="28">
        <v>6</v>
      </c>
      <c r="O289" s="16">
        <v>798.38</v>
      </c>
      <c r="P289" s="24" t="s">
        <v>68</v>
      </c>
      <c r="Q289" s="23">
        <v>46235</v>
      </c>
      <c r="R289" s="13"/>
    </row>
    <row r="290" ht="30" customHeight="1" spans="1:18">
      <c r="A290" s="13">
        <v>211</v>
      </c>
      <c r="B290" s="13" t="s">
        <v>741</v>
      </c>
      <c r="C290" s="13" t="s">
        <v>745</v>
      </c>
      <c r="D290" s="13" t="s">
        <v>24</v>
      </c>
      <c r="E290" s="24" t="s">
        <v>746</v>
      </c>
      <c r="F290" s="24" t="s">
        <v>747</v>
      </c>
      <c r="G290" s="13" t="s">
        <v>47</v>
      </c>
      <c r="H290" s="15">
        <v>8500</v>
      </c>
      <c r="I290" s="15">
        <v>8500</v>
      </c>
      <c r="J290" s="16">
        <f t="shared" si="49"/>
        <v>680</v>
      </c>
      <c r="K290" s="16">
        <f t="shared" si="50"/>
        <v>170</v>
      </c>
      <c r="L290" s="16">
        <f t="shared" si="51"/>
        <v>42.5</v>
      </c>
      <c r="M290" s="17">
        <v>0.25</v>
      </c>
      <c r="N290" s="28">
        <v>2</v>
      </c>
      <c r="O290" s="16">
        <v>446.25</v>
      </c>
      <c r="P290" s="24" t="s">
        <v>40</v>
      </c>
      <c r="Q290" s="23">
        <v>46235</v>
      </c>
      <c r="R290" s="13">
        <v>2</v>
      </c>
    </row>
    <row r="291" ht="30" customHeight="1" spans="1:18">
      <c r="A291" s="13">
        <v>212</v>
      </c>
      <c r="B291" s="13" t="s">
        <v>714</v>
      </c>
      <c r="C291" s="13" t="s">
        <v>748</v>
      </c>
      <c r="D291" s="13" t="s">
        <v>34</v>
      </c>
      <c r="E291" s="24" t="s">
        <v>749</v>
      </c>
      <c r="F291" s="24" t="s">
        <v>750</v>
      </c>
      <c r="G291" s="13" t="s">
        <v>27</v>
      </c>
      <c r="H291" s="15">
        <v>5069</v>
      </c>
      <c r="I291" s="15">
        <v>5069</v>
      </c>
      <c r="J291" s="16">
        <f t="shared" si="49"/>
        <v>405.52</v>
      </c>
      <c r="K291" s="16">
        <f t="shared" si="50"/>
        <v>101.38</v>
      </c>
      <c r="L291" s="16">
        <f t="shared" si="51"/>
        <v>25.35</v>
      </c>
      <c r="M291" s="17">
        <v>0.25</v>
      </c>
      <c r="N291" s="28">
        <v>2</v>
      </c>
      <c r="O291" s="16">
        <v>266.13</v>
      </c>
      <c r="P291" s="24" t="s">
        <v>751</v>
      </c>
      <c r="Q291" s="23">
        <v>46204</v>
      </c>
      <c r="R291" s="13">
        <v>2</v>
      </c>
    </row>
    <row r="292" ht="30" customHeight="1" spans="1:18">
      <c r="A292" s="13">
        <v>213</v>
      </c>
      <c r="B292" s="13" t="s">
        <v>752</v>
      </c>
      <c r="C292" s="13" t="s">
        <v>753</v>
      </c>
      <c r="D292" s="13" t="s">
        <v>34</v>
      </c>
      <c r="E292" s="24" t="s">
        <v>754</v>
      </c>
      <c r="F292" s="21" t="s">
        <v>755</v>
      </c>
      <c r="G292" s="13" t="s">
        <v>27</v>
      </c>
      <c r="H292" s="15">
        <v>4999</v>
      </c>
      <c r="I292" s="15">
        <v>8332</v>
      </c>
      <c r="J292" s="16">
        <f t="shared" si="49"/>
        <v>399.92</v>
      </c>
      <c r="K292" s="16">
        <f t="shared" si="50"/>
        <v>166.64</v>
      </c>
      <c r="L292" s="16">
        <f t="shared" si="51"/>
        <v>25</v>
      </c>
      <c r="M292" s="17">
        <v>0.25</v>
      </c>
      <c r="N292" s="28">
        <v>7</v>
      </c>
      <c r="O292" s="16">
        <v>1035.23</v>
      </c>
      <c r="P292" s="24" t="s">
        <v>713</v>
      </c>
      <c r="Q292" s="23">
        <v>45839</v>
      </c>
      <c r="R292" s="13">
        <v>7</v>
      </c>
    </row>
    <row r="293" ht="30" customHeight="1" spans="1:18">
      <c r="A293" s="13">
        <v>214</v>
      </c>
      <c r="B293" s="13" t="s">
        <v>756</v>
      </c>
      <c r="C293" s="13" t="s">
        <v>757</v>
      </c>
      <c r="D293" s="13" t="s">
        <v>24</v>
      </c>
      <c r="E293" s="24" t="s">
        <v>758</v>
      </c>
      <c r="F293" s="24" t="s">
        <v>759</v>
      </c>
      <c r="G293" s="13" t="s">
        <v>27</v>
      </c>
      <c r="H293" s="15">
        <v>4999</v>
      </c>
      <c r="I293" s="15">
        <v>8332</v>
      </c>
      <c r="J293" s="16">
        <f t="shared" si="49"/>
        <v>399.92</v>
      </c>
      <c r="K293" s="16">
        <f t="shared" si="50"/>
        <v>166.64</v>
      </c>
      <c r="L293" s="16">
        <f t="shared" si="51"/>
        <v>25</v>
      </c>
      <c r="M293" s="17">
        <v>0.25</v>
      </c>
      <c r="N293" s="28">
        <v>2</v>
      </c>
      <c r="O293" s="16">
        <v>295.78</v>
      </c>
      <c r="P293" s="24" t="s">
        <v>713</v>
      </c>
      <c r="Q293" s="23">
        <v>45689</v>
      </c>
      <c r="R293" s="13">
        <v>2</v>
      </c>
    </row>
    <row r="294" ht="30" customHeight="1" spans="1:18">
      <c r="A294" s="13">
        <v>215</v>
      </c>
      <c r="B294" s="13" t="s">
        <v>760</v>
      </c>
      <c r="C294" s="13" t="s">
        <v>761</v>
      </c>
      <c r="D294" s="13" t="s">
        <v>24</v>
      </c>
      <c r="E294" s="24" t="s">
        <v>762</v>
      </c>
      <c r="F294" s="24" t="s">
        <v>763</v>
      </c>
      <c r="G294" s="13" t="s">
        <v>27</v>
      </c>
      <c r="H294" s="15">
        <v>5069</v>
      </c>
      <c r="I294" s="15">
        <v>5069</v>
      </c>
      <c r="J294" s="16">
        <f t="shared" si="49"/>
        <v>405.52</v>
      </c>
      <c r="K294" s="16">
        <f t="shared" si="50"/>
        <v>101.38</v>
      </c>
      <c r="L294" s="16">
        <f t="shared" si="51"/>
        <v>25.35</v>
      </c>
      <c r="M294" s="17">
        <v>0.25</v>
      </c>
      <c r="N294" s="28">
        <v>5</v>
      </c>
      <c r="O294" s="16">
        <v>665.31</v>
      </c>
      <c r="P294" s="24" t="s">
        <v>59</v>
      </c>
      <c r="Q294" s="23">
        <v>46235</v>
      </c>
      <c r="R294" s="13">
        <v>5</v>
      </c>
    </row>
    <row r="295" ht="30" customHeight="1" spans="1:18">
      <c r="A295" s="13">
        <v>216</v>
      </c>
      <c r="B295" s="13" t="s">
        <v>764</v>
      </c>
      <c r="C295" s="13" t="s">
        <v>765</v>
      </c>
      <c r="D295" s="13" t="s">
        <v>34</v>
      </c>
      <c r="E295" s="24" t="s">
        <v>766</v>
      </c>
      <c r="F295" s="24" t="s">
        <v>767</v>
      </c>
      <c r="G295" s="13" t="s">
        <v>27</v>
      </c>
      <c r="H295" s="15">
        <v>5069</v>
      </c>
      <c r="I295" s="15">
        <v>8448</v>
      </c>
      <c r="J295" s="16">
        <f t="shared" si="49"/>
        <v>405.52</v>
      </c>
      <c r="K295" s="16">
        <f t="shared" si="50"/>
        <v>168.96</v>
      </c>
      <c r="L295" s="16">
        <f t="shared" si="51"/>
        <v>25.35</v>
      </c>
      <c r="M295" s="17">
        <v>0.25</v>
      </c>
      <c r="N295" s="28">
        <v>3</v>
      </c>
      <c r="O295" s="16">
        <v>449.87</v>
      </c>
      <c r="P295" s="24" t="s">
        <v>97</v>
      </c>
      <c r="Q295" s="23">
        <v>45992</v>
      </c>
      <c r="R295" s="13">
        <v>3</v>
      </c>
    </row>
    <row r="296" ht="30" customHeight="1" spans="1:18">
      <c r="A296" s="13">
        <v>217</v>
      </c>
      <c r="B296" s="13" t="s">
        <v>768</v>
      </c>
      <c r="C296" s="13" t="s">
        <v>769</v>
      </c>
      <c r="D296" s="13" t="s">
        <v>24</v>
      </c>
      <c r="E296" s="24" t="s">
        <v>770</v>
      </c>
      <c r="F296" s="24" t="s">
        <v>771</v>
      </c>
      <c r="G296" s="13" t="s">
        <v>27</v>
      </c>
      <c r="H296" s="15">
        <v>5069</v>
      </c>
      <c r="I296" s="15">
        <v>5069</v>
      </c>
      <c r="J296" s="16">
        <f t="shared" si="49"/>
        <v>405.52</v>
      </c>
      <c r="K296" s="16">
        <f t="shared" si="50"/>
        <v>101.38</v>
      </c>
      <c r="L296" s="16">
        <f t="shared" si="51"/>
        <v>25.35</v>
      </c>
      <c r="M296" s="17">
        <v>0.25</v>
      </c>
      <c r="N296" s="28">
        <v>5</v>
      </c>
      <c r="O296" s="16">
        <v>665.31</v>
      </c>
      <c r="P296" s="24" t="s">
        <v>59</v>
      </c>
      <c r="Q296" s="23">
        <v>46235</v>
      </c>
      <c r="R296" s="13">
        <v>5</v>
      </c>
    </row>
    <row r="297" ht="30" customHeight="1" spans="1:18">
      <c r="A297" s="13">
        <v>218</v>
      </c>
      <c r="B297" s="13" t="s">
        <v>772</v>
      </c>
      <c r="C297" s="24" t="s">
        <v>773</v>
      </c>
      <c r="D297" s="13" t="s">
        <v>24</v>
      </c>
      <c r="E297" s="13" t="s">
        <v>774</v>
      </c>
      <c r="F297" s="13" t="s">
        <v>775</v>
      </c>
      <c r="G297" s="13" t="s">
        <v>27</v>
      </c>
      <c r="H297" s="15">
        <v>5069</v>
      </c>
      <c r="I297" s="15">
        <v>5069</v>
      </c>
      <c r="J297" s="16">
        <f t="shared" si="49"/>
        <v>405.52</v>
      </c>
      <c r="K297" s="16">
        <f t="shared" si="50"/>
        <v>101.38</v>
      </c>
      <c r="L297" s="16">
        <f t="shared" si="51"/>
        <v>25.35</v>
      </c>
      <c r="M297" s="17">
        <v>0.25</v>
      </c>
      <c r="N297" s="15">
        <v>1</v>
      </c>
      <c r="O297" s="16">
        <v>133.06</v>
      </c>
      <c r="P297" s="24" t="s">
        <v>31</v>
      </c>
      <c r="Q297" s="34">
        <v>46235</v>
      </c>
      <c r="R297" s="13">
        <v>1</v>
      </c>
    </row>
    <row r="298" ht="30" customHeight="1" spans="1:18">
      <c r="A298" s="13">
        <v>219</v>
      </c>
      <c r="B298" s="13" t="s">
        <v>776</v>
      </c>
      <c r="C298" s="13" t="s">
        <v>777</v>
      </c>
      <c r="D298" s="13" t="s">
        <v>24</v>
      </c>
      <c r="E298" s="24" t="s">
        <v>778</v>
      </c>
      <c r="F298" s="24" t="s">
        <v>779</v>
      </c>
      <c r="G298" s="13" t="s">
        <v>27</v>
      </c>
      <c r="H298" s="15">
        <v>6300</v>
      </c>
      <c r="I298" s="15">
        <v>6300</v>
      </c>
      <c r="J298" s="16">
        <f t="shared" si="49"/>
        <v>504</v>
      </c>
      <c r="K298" s="16">
        <f t="shared" si="50"/>
        <v>126</v>
      </c>
      <c r="L298" s="16">
        <f t="shared" si="51"/>
        <v>31.5</v>
      </c>
      <c r="M298" s="17">
        <v>0.25</v>
      </c>
      <c r="N298" s="15">
        <v>4</v>
      </c>
      <c r="O298" s="16">
        <v>661.5</v>
      </c>
      <c r="P298" s="24" t="s">
        <v>85</v>
      </c>
      <c r="Q298" s="23">
        <v>46235</v>
      </c>
      <c r="R298" s="13">
        <v>4</v>
      </c>
    </row>
    <row r="299" ht="30" customHeight="1" spans="1:18">
      <c r="A299" s="13">
        <v>220</v>
      </c>
      <c r="B299" s="13" t="s">
        <v>780</v>
      </c>
      <c r="C299" s="13" t="s">
        <v>781</v>
      </c>
      <c r="D299" s="13" t="s">
        <v>24</v>
      </c>
      <c r="E299" s="24" t="s">
        <v>782</v>
      </c>
      <c r="F299" s="24" t="s">
        <v>783</v>
      </c>
      <c r="G299" s="13" t="s">
        <v>47</v>
      </c>
      <c r="H299" s="15">
        <v>5069</v>
      </c>
      <c r="I299" s="15">
        <v>5069</v>
      </c>
      <c r="J299" s="16">
        <f t="shared" si="49"/>
        <v>405.52</v>
      </c>
      <c r="K299" s="16">
        <f t="shared" si="50"/>
        <v>101.38</v>
      </c>
      <c r="L299" s="16">
        <f t="shared" si="51"/>
        <v>25.35</v>
      </c>
      <c r="M299" s="17">
        <v>0.25</v>
      </c>
      <c r="N299" s="28">
        <v>4</v>
      </c>
      <c r="O299" s="16">
        <v>532.25</v>
      </c>
      <c r="P299" s="24" t="s">
        <v>85</v>
      </c>
      <c r="Q299" s="23">
        <v>46235</v>
      </c>
      <c r="R299" s="13">
        <v>4</v>
      </c>
    </row>
    <row r="300" ht="30" customHeight="1" spans="1:18">
      <c r="A300" s="13">
        <v>221</v>
      </c>
      <c r="B300" s="13" t="s">
        <v>784</v>
      </c>
      <c r="C300" s="13" t="s">
        <v>785</v>
      </c>
      <c r="D300" s="13" t="s">
        <v>24</v>
      </c>
      <c r="E300" s="24" t="s">
        <v>786</v>
      </c>
      <c r="F300" s="24" t="s">
        <v>787</v>
      </c>
      <c r="G300" s="13" t="s">
        <v>47</v>
      </c>
      <c r="H300" s="15">
        <v>5069</v>
      </c>
      <c r="I300" s="15">
        <v>5069</v>
      </c>
      <c r="J300" s="16">
        <f t="shared" ref="J300:J303" si="52">ROUND(H300*0.08,2)</f>
        <v>405.52</v>
      </c>
      <c r="K300" s="16">
        <f t="shared" ref="K300:K303" si="53">ROUND(I300*0.02,2)</f>
        <v>101.38</v>
      </c>
      <c r="L300" s="16">
        <f t="shared" ref="L300:L303" si="54">ROUND(H300*0.005,2)</f>
        <v>25.35</v>
      </c>
      <c r="M300" s="17">
        <v>0.25</v>
      </c>
      <c r="N300" s="28">
        <v>5</v>
      </c>
      <c r="O300" s="16">
        <v>665.31</v>
      </c>
      <c r="P300" s="24" t="s">
        <v>59</v>
      </c>
      <c r="Q300" s="23">
        <v>46235</v>
      </c>
      <c r="R300" s="13">
        <v>5</v>
      </c>
    </row>
    <row r="301" ht="30" customHeight="1" spans="1:18">
      <c r="A301" s="13">
        <v>222</v>
      </c>
      <c r="B301" s="13" t="s">
        <v>730</v>
      </c>
      <c r="C301" s="13" t="s">
        <v>788</v>
      </c>
      <c r="D301" s="13" t="s">
        <v>24</v>
      </c>
      <c r="E301" s="24" t="s">
        <v>789</v>
      </c>
      <c r="F301" s="24" t="s">
        <v>790</v>
      </c>
      <c r="G301" s="13" t="s">
        <v>27</v>
      </c>
      <c r="H301" s="15">
        <v>5069</v>
      </c>
      <c r="I301" s="15">
        <v>5069</v>
      </c>
      <c r="J301" s="16">
        <f t="shared" si="52"/>
        <v>405.52</v>
      </c>
      <c r="K301" s="16">
        <f t="shared" si="53"/>
        <v>101.38</v>
      </c>
      <c r="L301" s="16">
        <f t="shared" si="54"/>
        <v>25.35</v>
      </c>
      <c r="M301" s="17">
        <v>0.25</v>
      </c>
      <c r="N301" s="28">
        <v>5</v>
      </c>
      <c r="O301" s="16">
        <v>665.31</v>
      </c>
      <c r="P301" s="24" t="s">
        <v>59</v>
      </c>
      <c r="Q301" s="23">
        <v>46235</v>
      </c>
      <c r="R301" s="13">
        <v>5</v>
      </c>
    </row>
    <row r="302" ht="30" customHeight="1" spans="1:18">
      <c r="A302" s="13">
        <v>223</v>
      </c>
      <c r="B302" s="13" t="s">
        <v>478</v>
      </c>
      <c r="C302" s="13" t="s">
        <v>791</v>
      </c>
      <c r="D302" s="13" t="s">
        <v>34</v>
      </c>
      <c r="E302" s="24" t="s">
        <v>792</v>
      </c>
      <c r="F302" s="24" t="s">
        <v>793</v>
      </c>
      <c r="G302" s="13" t="s">
        <v>47</v>
      </c>
      <c r="H302" s="15">
        <v>5069</v>
      </c>
      <c r="I302" s="15">
        <v>5069</v>
      </c>
      <c r="J302" s="16">
        <f t="shared" si="52"/>
        <v>405.52</v>
      </c>
      <c r="K302" s="16">
        <f t="shared" si="53"/>
        <v>101.38</v>
      </c>
      <c r="L302" s="16">
        <f t="shared" si="54"/>
        <v>25.35</v>
      </c>
      <c r="M302" s="17">
        <v>0.25</v>
      </c>
      <c r="N302" s="15">
        <v>4</v>
      </c>
      <c r="O302" s="16">
        <v>532.25</v>
      </c>
      <c r="P302" s="24" t="s">
        <v>59</v>
      </c>
      <c r="Q302" s="23">
        <v>46204</v>
      </c>
      <c r="R302" s="13">
        <v>4</v>
      </c>
    </row>
    <row r="303" ht="30" customHeight="1" spans="1:18">
      <c r="A303" s="13">
        <v>224</v>
      </c>
      <c r="B303" s="13" t="s">
        <v>794</v>
      </c>
      <c r="C303" s="13" t="s">
        <v>795</v>
      </c>
      <c r="D303" s="13" t="s">
        <v>34</v>
      </c>
      <c r="E303" s="24" t="s">
        <v>796</v>
      </c>
      <c r="F303" s="24" t="s">
        <v>797</v>
      </c>
      <c r="G303" s="13" t="s">
        <v>27</v>
      </c>
      <c r="H303" s="15">
        <v>5069</v>
      </c>
      <c r="I303" s="15">
        <v>5069</v>
      </c>
      <c r="J303" s="16">
        <f t="shared" si="52"/>
        <v>405.52</v>
      </c>
      <c r="K303" s="16">
        <f t="shared" si="53"/>
        <v>101.38</v>
      </c>
      <c r="L303" s="16">
        <f t="shared" si="54"/>
        <v>25.35</v>
      </c>
      <c r="M303" s="17">
        <v>0.25</v>
      </c>
      <c r="N303" s="28">
        <v>5</v>
      </c>
      <c r="O303" s="16">
        <v>665.31</v>
      </c>
      <c r="P303" s="24" t="s">
        <v>59</v>
      </c>
      <c r="Q303" s="23">
        <v>46235</v>
      </c>
      <c r="R303" s="13">
        <v>5</v>
      </c>
    </row>
  </sheetData>
  <autoFilter xmlns:etc="http://www.wps.cn/officeDocument/2017/etCustomData" ref="A5:R303" etc:filterBottomFollowUsedRange="0">
    <extLst/>
  </autoFilter>
  <mergeCells count="406">
    <mergeCell ref="A1:R1"/>
    <mergeCell ref="H2:I2"/>
    <mergeCell ref="J2:L2"/>
    <mergeCell ref="P5:Q5"/>
    <mergeCell ref="A2:A4"/>
    <mergeCell ref="A16:A18"/>
    <mergeCell ref="A31:A33"/>
    <mergeCell ref="A172:A173"/>
    <mergeCell ref="A177:A179"/>
    <mergeCell ref="A180:A181"/>
    <mergeCell ref="A182:A183"/>
    <mergeCell ref="A184:A185"/>
    <mergeCell ref="A186:A187"/>
    <mergeCell ref="A188:A189"/>
    <mergeCell ref="A190:A191"/>
    <mergeCell ref="A192:A193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8"/>
    <mergeCell ref="A229:A230"/>
    <mergeCell ref="A231:A232"/>
    <mergeCell ref="A233:A234"/>
    <mergeCell ref="A235:A239"/>
    <mergeCell ref="A240:A242"/>
    <mergeCell ref="A243:A245"/>
    <mergeCell ref="A246:A248"/>
    <mergeCell ref="A249:A253"/>
    <mergeCell ref="A254:A257"/>
    <mergeCell ref="A258:A260"/>
    <mergeCell ref="A261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B2:B4"/>
    <mergeCell ref="B6:B7"/>
    <mergeCell ref="B8:B14"/>
    <mergeCell ref="B16:B18"/>
    <mergeCell ref="B20:B23"/>
    <mergeCell ref="B25:B26"/>
    <mergeCell ref="B31:B33"/>
    <mergeCell ref="B35:B38"/>
    <mergeCell ref="B39:B46"/>
    <mergeCell ref="B47:B48"/>
    <mergeCell ref="B49:B50"/>
    <mergeCell ref="B52:B55"/>
    <mergeCell ref="B56:B79"/>
    <mergeCell ref="B80:B81"/>
    <mergeCell ref="B83:B84"/>
    <mergeCell ref="B85:B106"/>
    <mergeCell ref="B107:B109"/>
    <mergeCell ref="B110:B123"/>
    <mergeCell ref="B124:B126"/>
    <mergeCell ref="B127:B128"/>
    <mergeCell ref="B130:B131"/>
    <mergeCell ref="B132:B133"/>
    <mergeCell ref="B134:B135"/>
    <mergeCell ref="B137:B142"/>
    <mergeCell ref="B143:B144"/>
    <mergeCell ref="B146:B148"/>
    <mergeCell ref="B149:B152"/>
    <mergeCell ref="B153:B156"/>
    <mergeCell ref="B159:B161"/>
    <mergeCell ref="B162:B166"/>
    <mergeCell ref="B169:B170"/>
    <mergeCell ref="B171:B173"/>
    <mergeCell ref="B174:B179"/>
    <mergeCell ref="B180:B194"/>
    <mergeCell ref="B195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8"/>
    <mergeCell ref="B229:B230"/>
    <mergeCell ref="B231:B232"/>
    <mergeCell ref="B233:B234"/>
    <mergeCell ref="B235:B239"/>
    <mergeCell ref="B240:B242"/>
    <mergeCell ref="B243:B245"/>
    <mergeCell ref="B246:B248"/>
    <mergeCell ref="B249:B253"/>
    <mergeCell ref="B254:B257"/>
    <mergeCell ref="B258:B260"/>
    <mergeCell ref="B261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C2:C4"/>
    <mergeCell ref="C16:C18"/>
    <mergeCell ref="C31:C33"/>
    <mergeCell ref="C172:C173"/>
    <mergeCell ref="C177:C179"/>
    <mergeCell ref="C180:C181"/>
    <mergeCell ref="C182:C183"/>
    <mergeCell ref="C184:C185"/>
    <mergeCell ref="C186:C187"/>
    <mergeCell ref="C188:C189"/>
    <mergeCell ref="C190:C191"/>
    <mergeCell ref="C192:C193"/>
    <mergeCell ref="C195:C197"/>
    <mergeCell ref="C198:C200"/>
    <mergeCell ref="C201:C203"/>
    <mergeCell ref="C204:C206"/>
    <mergeCell ref="C207:C209"/>
    <mergeCell ref="C210:C212"/>
    <mergeCell ref="C213:C215"/>
    <mergeCell ref="C216:C218"/>
    <mergeCell ref="C219:C221"/>
    <mergeCell ref="C222:C224"/>
    <mergeCell ref="C225:C228"/>
    <mergeCell ref="C229:C230"/>
    <mergeCell ref="C231:C232"/>
    <mergeCell ref="C233:C234"/>
    <mergeCell ref="C235:C239"/>
    <mergeCell ref="C240:C242"/>
    <mergeCell ref="C243:C245"/>
    <mergeCell ref="C246:C248"/>
    <mergeCell ref="C249:C253"/>
    <mergeCell ref="C254:C257"/>
    <mergeCell ref="C258:C260"/>
    <mergeCell ref="C261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D2:D4"/>
    <mergeCell ref="D16:D18"/>
    <mergeCell ref="D31:D33"/>
    <mergeCell ref="D177:D179"/>
    <mergeCell ref="D180:D181"/>
    <mergeCell ref="D182:D183"/>
    <mergeCell ref="D184:D185"/>
    <mergeCell ref="D186:D187"/>
    <mergeCell ref="D188:D189"/>
    <mergeCell ref="D190:D191"/>
    <mergeCell ref="D192:D193"/>
    <mergeCell ref="D195:D197"/>
    <mergeCell ref="D198:D200"/>
    <mergeCell ref="D201:D203"/>
    <mergeCell ref="D204:D206"/>
    <mergeCell ref="D207:D209"/>
    <mergeCell ref="D210:D212"/>
    <mergeCell ref="D213:D215"/>
    <mergeCell ref="D216:D218"/>
    <mergeCell ref="D219:D221"/>
    <mergeCell ref="D222:D224"/>
    <mergeCell ref="D225:D228"/>
    <mergeCell ref="D229:D230"/>
    <mergeCell ref="D231:D232"/>
    <mergeCell ref="D233:D234"/>
    <mergeCell ref="D235:D239"/>
    <mergeCell ref="D240:D242"/>
    <mergeCell ref="D243:D245"/>
    <mergeCell ref="D246:D248"/>
    <mergeCell ref="D249:D253"/>
    <mergeCell ref="D254:D257"/>
    <mergeCell ref="D258:D260"/>
    <mergeCell ref="D261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E2:E4"/>
    <mergeCell ref="E16:E18"/>
    <mergeCell ref="E31:E33"/>
    <mergeCell ref="E177:E179"/>
    <mergeCell ref="E180:E181"/>
    <mergeCell ref="E182:E183"/>
    <mergeCell ref="E184:E185"/>
    <mergeCell ref="E186:E187"/>
    <mergeCell ref="E188:E189"/>
    <mergeCell ref="E190:E191"/>
    <mergeCell ref="E192:E193"/>
    <mergeCell ref="E195:E197"/>
    <mergeCell ref="E198:E200"/>
    <mergeCell ref="E201:E203"/>
    <mergeCell ref="E204:E206"/>
    <mergeCell ref="E207:E209"/>
    <mergeCell ref="E210:E212"/>
    <mergeCell ref="E213:E215"/>
    <mergeCell ref="E216:E218"/>
    <mergeCell ref="E219:E221"/>
    <mergeCell ref="E222:E224"/>
    <mergeCell ref="E225:E228"/>
    <mergeCell ref="E229:E230"/>
    <mergeCell ref="E231:E232"/>
    <mergeCell ref="E233:E234"/>
    <mergeCell ref="E235:E239"/>
    <mergeCell ref="E240:E242"/>
    <mergeCell ref="E243:E245"/>
    <mergeCell ref="E246:E248"/>
    <mergeCell ref="E249:E253"/>
    <mergeCell ref="E254:E257"/>
    <mergeCell ref="E258:E260"/>
    <mergeCell ref="E261:E263"/>
    <mergeCell ref="E264:E265"/>
    <mergeCell ref="E266:E267"/>
    <mergeCell ref="E268:E269"/>
    <mergeCell ref="E270:E271"/>
    <mergeCell ref="E272:E273"/>
    <mergeCell ref="E274:E275"/>
    <mergeCell ref="E276:E277"/>
    <mergeCell ref="E278:E279"/>
    <mergeCell ref="E280:E281"/>
    <mergeCell ref="E282:E283"/>
    <mergeCell ref="E284:E285"/>
    <mergeCell ref="E286:E287"/>
    <mergeCell ref="E288:E289"/>
    <mergeCell ref="F2:F4"/>
    <mergeCell ref="F16:F18"/>
    <mergeCell ref="F31:F33"/>
    <mergeCell ref="F177:F179"/>
    <mergeCell ref="F180:F181"/>
    <mergeCell ref="F182:F183"/>
    <mergeCell ref="F184:F185"/>
    <mergeCell ref="F186:F187"/>
    <mergeCell ref="F188:F189"/>
    <mergeCell ref="F190:F191"/>
    <mergeCell ref="F192:F193"/>
    <mergeCell ref="F195:F197"/>
    <mergeCell ref="F198:F200"/>
    <mergeCell ref="F201:F203"/>
    <mergeCell ref="F204:F206"/>
    <mergeCell ref="F207:F209"/>
    <mergeCell ref="F210:F212"/>
    <mergeCell ref="F213:F215"/>
    <mergeCell ref="F216:F218"/>
    <mergeCell ref="F219:F221"/>
    <mergeCell ref="F222:F224"/>
    <mergeCell ref="F225:F228"/>
    <mergeCell ref="F229:F230"/>
    <mergeCell ref="F231:F232"/>
    <mergeCell ref="F233:F234"/>
    <mergeCell ref="F235:F239"/>
    <mergeCell ref="F240:F242"/>
    <mergeCell ref="F243:F245"/>
    <mergeCell ref="F246:F248"/>
    <mergeCell ref="F249:F253"/>
    <mergeCell ref="F254:F257"/>
    <mergeCell ref="F258:F260"/>
    <mergeCell ref="F261:F263"/>
    <mergeCell ref="F264:F265"/>
    <mergeCell ref="F266:F267"/>
    <mergeCell ref="F268:F269"/>
    <mergeCell ref="F270:F271"/>
    <mergeCell ref="F272:F273"/>
    <mergeCell ref="F274:F275"/>
    <mergeCell ref="F276:F277"/>
    <mergeCell ref="F278:F279"/>
    <mergeCell ref="F280:F281"/>
    <mergeCell ref="F282:F283"/>
    <mergeCell ref="F284:F285"/>
    <mergeCell ref="F286:F287"/>
    <mergeCell ref="F288:F289"/>
    <mergeCell ref="G2:G4"/>
    <mergeCell ref="G16:G18"/>
    <mergeCell ref="G31:G33"/>
    <mergeCell ref="G177:G179"/>
    <mergeCell ref="G180:G181"/>
    <mergeCell ref="G182:G183"/>
    <mergeCell ref="G184:G185"/>
    <mergeCell ref="G186:G187"/>
    <mergeCell ref="G188:G189"/>
    <mergeCell ref="G190:G191"/>
    <mergeCell ref="G192:G193"/>
    <mergeCell ref="G195:G197"/>
    <mergeCell ref="G198:G200"/>
    <mergeCell ref="G201:G203"/>
    <mergeCell ref="G204:G206"/>
    <mergeCell ref="G207:G209"/>
    <mergeCell ref="G210:G212"/>
    <mergeCell ref="G213:G215"/>
    <mergeCell ref="G216:G218"/>
    <mergeCell ref="G219:G221"/>
    <mergeCell ref="G222:G224"/>
    <mergeCell ref="G225:G228"/>
    <mergeCell ref="G229:G230"/>
    <mergeCell ref="G231:G232"/>
    <mergeCell ref="G233:G234"/>
    <mergeCell ref="G235:G239"/>
    <mergeCell ref="G240:G242"/>
    <mergeCell ref="G243:G245"/>
    <mergeCell ref="G246:G248"/>
    <mergeCell ref="G249:G253"/>
    <mergeCell ref="G254:G257"/>
    <mergeCell ref="G258:G260"/>
    <mergeCell ref="G261:G263"/>
    <mergeCell ref="G264:G265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2:G283"/>
    <mergeCell ref="G284:G285"/>
    <mergeCell ref="G286:G287"/>
    <mergeCell ref="G288:G289"/>
    <mergeCell ref="H3:H4"/>
    <mergeCell ref="I3:I4"/>
    <mergeCell ref="J3:J4"/>
    <mergeCell ref="K3:K4"/>
    <mergeCell ref="L3:L4"/>
    <mergeCell ref="M2:M4"/>
    <mergeCell ref="N2:N4"/>
    <mergeCell ref="O2:O4"/>
    <mergeCell ref="R2:R4"/>
    <mergeCell ref="R16:R18"/>
    <mergeCell ref="R31:R33"/>
    <mergeCell ref="R172:R173"/>
    <mergeCell ref="R177:R179"/>
    <mergeCell ref="R180:R181"/>
    <mergeCell ref="R182:R183"/>
    <mergeCell ref="R184:R185"/>
    <mergeCell ref="R186:R187"/>
    <mergeCell ref="R188:R189"/>
    <mergeCell ref="R190:R191"/>
    <mergeCell ref="R192:R193"/>
    <mergeCell ref="R195:R197"/>
    <mergeCell ref="R198:R200"/>
    <mergeCell ref="R201:R203"/>
    <mergeCell ref="R204:R206"/>
    <mergeCell ref="R207:R209"/>
    <mergeCell ref="R210:R212"/>
    <mergeCell ref="R213:R215"/>
    <mergeCell ref="R216:R218"/>
    <mergeCell ref="R219:R221"/>
    <mergeCell ref="R222:R224"/>
    <mergeCell ref="R225:R228"/>
    <mergeCell ref="R229:R230"/>
    <mergeCell ref="R231:R232"/>
    <mergeCell ref="R233:R234"/>
    <mergeCell ref="R235:R239"/>
    <mergeCell ref="R240:R242"/>
    <mergeCell ref="R243:R245"/>
    <mergeCell ref="R246:R248"/>
    <mergeCell ref="R249:R253"/>
    <mergeCell ref="R254:R257"/>
    <mergeCell ref="R258:R260"/>
    <mergeCell ref="R261:R263"/>
    <mergeCell ref="R264:R265"/>
    <mergeCell ref="R266:R267"/>
    <mergeCell ref="R268:R269"/>
    <mergeCell ref="R270:R271"/>
    <mergeCell ref="R272:R273"/>
    <mergeCell ref="R274:R275"/>
    <mergeCell ref="R276:R277"/>
    <mergeCell ref="R278:R279"/>
    <mergeCell ref="R280:R281"/>
    <mergeCell ref="R282:R283"/>
    <mergeCell ref="R284:R285"/>
    <mergeCell ref="R286:R287"/>
    <mergeCell ref="R288:R289"/>
    <mergeCell ref="P2:Q3"/>
  </mergeCells>
  <conditionalFormatting sqref="E7">
    <cfRule type="expression" dxfId="0" priority="22" stopIfTrue="1">
      <formula>AND(COUNTIF($B$6:$B$6,E7)+COUNTIF(#REF!,E7)&gt;1,NOT(ISBLANK(E7)))</formula>
    </cfRule>
  </conditionalFormatting>
  <conditionalFormatting sqref="C57">
    <cfRule type="duplicateValues" dxfId="1" priority="20"/>
  </conditionalFormatting>
  <conditionalFormatting sqref="C80">
    <cfRule type="duplicateValues" dxfId="1" priority="19"/>
  </conditionalFormatting>
  <conditionalFormatting sqref="C107">
    <cfRule type="duplicateValues" dxfId="1" priority="13"/>
  </conditionalFormatting>
  <conditionalFormatting sqref="C108">
    <cfRule type="duplicateValues" dxfId="1" priority="10"/>
  </conditionalFormatting>
  <conditionalFormatting sqref="E108:F108">
    <cfRule type="expression" dxfId="0" priority="11" stopIfTrue="1">
      <formula>AND(COUNTIF($B$6:$B$8,E108)+COUNTIF(#REF!,E108)&gt;1,NOT(ISBLANK(E108)))</formula>
    </cfRule>
  </conditionalFormatting>
  <conditionalFormatting sqref="C109">
    <cfRule type="duplicateValues" dxfId="1" priority="12"/>
  </conditionalFormatting>
  <conditionalFormatting sqref="C112">
    <cfRule type="duplicateValues" dxfId="1" priority="1"/>
    <cfRule type="duplicateValues" dxfId="1" priority="2"/>
    <cfRule type="duplicateValues" dxfId="1" priority="3"/>
    <cfRule type="duplicateValues" dxfId="1" priority="4"/>
    <cfRule type="duplicateValues" dxfId="1" priority="5"/>
    <cfRule type="duplicateValues" dxfId="1" priority="6"/>
  </conditionalFormatting>
  <conditionalFormatting sqref="C85:C106">
    <cfRule type="duplicateValues" dxfId="1" priority="14"/>
  </conditionalFormatting>
  <conditionalFormatting sqref="C110:C111">
    <cfRule type="duplicateValues" dxfId="1" priority="9"/>
  </conditionalFormatting>
  <conditionalFormatting sqref="C113:C115">
    <cfRule type="duplicateValues" dxfId="1" priority="8"/>
  </conditionalFormatting>
  <conditionalFormatting sqref="C116:C123">
    <cfRule type="duplicateValues" dxfId="1" priority="7"/>
  </conditionalFormatting>
  <conditionalFormatting sqref="C56 C58:C79 C81:C84">
    <cfRule type="duplicateValues" dxfId="1" priority="21"/>
  </conditionalFormatting>
  <conditionalFormatting sqref="C85:C87 E88 F89:F91 E92 C93:C94">
    <cfRule type="expression" dxfId="0" priority="18" stopIfTrue="1">
      <formula>AND(COUNTIF($B$6:$B$8,C85)+COUNTIF(#REF!,C85)&gt;1,NOT(ISBLANK(C85)))</formula>
    </cfRule>
    <cfRule type="duplicateValues" dxfId="1" priority="17"/>
  </conditionalFormatting>
  <conditionalFormatting sqref="E85:E87 E93:E94">
    <cfRule type="expression" dxfId="0" priority="16" stopIfTrue="1">
      <formula>AND(COUNTIF($B$6:$B$8,E85)+COUNTIF(#REF!,E85)&gt;1,NOT(ISBLANK(E85)))</formula>
    </cfRule>
  </conditionalFormatting>
  <conditionalFormatting sqref="C95:F106">
    <cfRule type="expression" dxfId="0" priority="15" stopIfTrue="1">
      <formula>AND(COUNTIF($B$6:$B$8,C95)+COUNTIF(#REF!,C95)&gt;1,NOT(ISBLANK(C95)))</formula>
    </cfRule>
  </conditionalFormatting>
  <conditionalFormatting sqref="C124:F173">
    <cfRule type="expression" dxfId="0" priority="24" stopIfTrue="1">
      <formula>AND(COUNTIF($B$6:$B$35,C124)+COUNTIF(#REF!,C124)&gt;1,NOT(ISBLANK(C124)))</formula>
    </cfRule>
  </conditionalFormatting>
  <conditionalFormatting sqref="C174:F303">
    <cfRule type="expression" dxfId="0" priority="23" stopIfTrue="1">
      <formula>AND(COUNTIF($B$6:$B$6,C174)+COUNTIF(#REF!,C174)&gt;1,NOT(ISBLANK(C174)))</formula>
    </cfRule>
  </conditionalFormatting>
  <printOptions horizontalCentered="1"/>
  <pageMargins left="0.354166666666667" right="0.354166666666667" top="0.472222222222222" bottom="0.393055555555556" header="0.314583333333333" footer="0.314583333333333"/>
  <pageSetup paperSize="9" scale="71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扩围专项补贴人员花名册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ODOR</cp:lastModifiedBy>
  <dcterms:created xsi:type="dcterms:W3CDTF">2006-09-13T11:21:00Z</dcterms:created>
  <cp:lastPrinted>2021-06-08T06:02:00Z</cp:lastPrinted>
  <dcterms:modified xsi:type="dcterms:W3CDTF">2026-09-30T09:50:16Z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5053D7CCA85241EDA1956921C903B59C</vt:lpwstr>
  </property>
  <property fmtid="{D5CDD505-2E9C-101B-9397-08002B2CF9AE}" pid="4" name="commondata">
    <vt:lpwstr>eyJoZGlkIjoiNzgyODg0ZjQ3MGI0YmEzOTc1MWI3MDAxNmM3OTY4MTMifQ==</vt:lpwstr>
  </property>
  <property fmtid="{D5CDD505-2E9C-101B-9397-08002B2CF9AE}" pid="5" name="CalculationRule">
    <vt:i4>0</vt:i4>
  </property>
</Properties>
</file>